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44.xml" ContentType="application/vnd.openxmlformats-officedocument.spreadsheetml.worksheet+xml"/>
  <Override PartName="/xl/worksheets/sheet1.xml" ContentType="application/vnd.openxmlformats-officedocument.spreadsheetml.worksheet+xml"/>
  <Override PartName="/xl/worksheets/sheet45.xml" ContentType="application/vnd.openxmlformats-officedocument.spreadsheetml.worksheet+xml"/>
  <Override PartName="/xl/worksheets/sheet2.xml" ContentType="application/vnd.openxmlformats-officedocument.spreadsheetml.worksheet+xml"/>
  <Override PartName="/xl/worksheets/sheet46.xml" ContentType="application/vnd.openxmlformats-officedocument.spreadsheetml.worksheet+xml"/>
  <Override PartName="/xl/worksheets/sheet3.xml" ContentType="application/vnd.openxmlformats-officedocument.spreadsheetml.worksheet+xml"/>
  <Override PartName="/xl/worksheets/sheet47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48.xml" ContentType="application/vnd.openxmlformats-officedocument.spreadsheetml.worksheet+xml"/>
  <Override PartName="/xl/worksheets/sheet6.xml" ContentType="application/vnd.openxmlformats-officedocument.spreadsheetml.worksheet+xml"/>
  <Override PartName="/xl/worksheets/sheet49.xml" ContentType="application/vnd.openxmlformats-officedocument.spreadsheetml.worksheet+xml"/>
  <Override PartName="/xl/worksheets/sheet7.xml" ContentType="application/vnd.openxmlformats-officedocument.spreadsheetml.worksheet+xml"/>
  <Override PartName="/xl/worksheets/sheet60.xml" ContentType="application/vnd.openxmlformats-officedocument.spreadsheetml.worksheet+xml"/>
  <Override PartName="/xl/worksheets/sheet8.xml" ContentType="application/vnd.openxmlformats-officedocument.spreadsheetml.worksheet+xml"/>
  <Override PartName="/xl/worksheets/sheet61.xml" ContentType="application/vnd.openxmlformats-officedocument.spreadsheetml.worksheet+xml"/>
  <Override PartName="/xl/worksheets/sheet9.xml" ContentType="application/vnd.openxmlformats-officedocument.spreadsheetml.worksheet+xml"/>
  <Override PartName="/xl/worksheets/sheet62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_rels/sheet175.xml.rels" ContentType="application/vnd.openxmlformats-package.relationships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sharedStrings.xml" ContentType="application/vnd.openxmlformats-officedocument.spreadsheetml.sharedStrings+xml"/>
  <Override PartName="/xl/media/image1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74"/>
  </bookViews>
  <sheets>
    <sheet name="Item1" sheetId="1" state="visible" r:id="rId2"/>
    <sheet name="Item2" sheetId="2" state="visible" r:id="rId3"/>
    <sheet name="Item3" sheetId="3" state="visible" r:id="rId4"/>
    <sheet name="Item4" sheetId="4" state="visible" r:id="rId5"/>
    <sheet name="Item5" sheetId="5" state="visible" r:id="rId6"/>
    <sheet name="Item6" sheetId="6" state="visible" r:id="rId7"/>
    <sheet name="Item7" sheetId="7" state="visible" r:id="rId8"/>
    <sheet name="Item8" sheetId="8" state="visible" r:id="rId9"/>
    <sheet name="Item9" sheetId="9" state="visible" r:id="rId10"/>
    <sheet name="Item10" sheetId="10" state="visible" r:id="rId11"/>
    <sheet name="Item11" sheetId="11" state="visible" r:id="rId12"/>
    <sheet name="Item12" sheetId="12" state="visible" r:id="rId13"/>
    <sheet name="Item13" sheetId="13" state="visible" r:id="rId14"/>
    <sheet name="Item14" sheetId="14" state="visible" r:id="rId15"/>
    <sheet name="Item15" sheetId="15" state="visible" r:id="rId16"/>
    <sheet name="Item16" sheetId="16" state="visible" r:id="rId17"/>
    <sheet name="Item17" sheetId="17" state="visible" r:id="rId18"/>
    <sheet name="Item18" sheetId="18" state="visible" r:id="rId19"/>
    <sheet name="Item19" sheetId="19" state="visible" r:id="rId20"/>
    <sheet name="Item20" sheetId="20" state="visible" r:id="rId21"/>
    <sheet name="Item21" sheetId="21" state="visible" r:id="rId22"/>
    <sheet name="Item22" sheetId="22" state="visible" r:id="rId23"/>
    <sheet name="Item23" sheetId="23" state="visible" r:id="rId24"/>
    <sheet name="Item24" sheetId="24" state="visible" r:id="rId25"/>
    <sheet name="Item25" sheetId="25" state="visible" r:id="rId26"/>
    <sheet name="Item26" sheetId="26" state="visible" r:id="rId27"/>
    <sheet name="Item27" sheetId="27" state="visible" r:id="rId28"/>
    <sheet name="Item28" sheetId="28" state="visible" r:id="rId29"/>
    <sheet name="Item29" sheetId="29" state="visible" r:id="rId30"/>
    <sheet name="Item30" sheetId="30" state="visible" r:id="rId31"/>
    <sheet name="Item31" sheetId="31" state="visible" r:id="rId32"/>
    <sheet name="Item32" sheetId="32" state="visible" r:id="rId33"/>
    <sheet name="Item33" sheetId="33" state="visible" r:id="rId34"/>
    <sheet name="Item34" sheetId="34" state="visible" r:id="rId35"/>
    <sheet name="Item35" sheetId="35" state="visible" r:id="rId36"/>
    <sheet name="Item36" sheetId="36" state="visible" r:id="rId37"/>
    <sheet name="Item37" sheetId="37" state="visible" r:id="rId38"/>
    <sheet name="Item38" sheetId="38" state="visible" r:id="rId39"/>
    <sheet name="Item39" sheetId="39" state="visible" r:id="rId40"/>
    <sheet name="Item40" sheetId="40" state="visible" r:id="rId41"/>
    <sheet name="Item41" sheetId="41" state="visible" r:id="rId42"/>
    <sheet name="Item42" sheetId="42" state="visible" r:id="rId43"/>
    <sheet name="Item43" sheetId="43" state="visible" r:id="rId44"/>
    <sheet name="Item44" sheetId="44" state="visible" r:id="rId45"/>
    <sheet name="Item45" sheetId="45" state="visible" r:id="rId46"/>
    <sheet name="Item46" sheetId="46" state="visible" r:id="rId47"/>
    <sheet name="Item47" sheetId="47" state="visible" r:id="rId48"/>
    <sheet name="Item48" sheetId="48" state="visible" r:id="rId49"/>
    <sheet name="Item49" sheetId="49" state="visible" r:id="rId50"/>
    <sheet name="Item50" sheetId="50" state="visible" r:id="rId51"/>
    <sheet name="Item51" sheetId="51" state="visible" r:id="rId52"/>
    <sheet name="Item52" sheetId="52" state="visible" r:id="rId53"/>
    <sheet name="Item53" sheetId="53" state="visible" r:id="rId54"/>
    <sheet name="Item54" sheetId="54" state="visible" r:id="rId55"/>
    <sheet name="Item55" sheetId="55" state="visible" r:id="rId56"/>
    <sheet name="Item56" sheetId="56" state="visible" r:id="rId57"/>
    <sheet name="Item57" sheetId="57" state="visible" r:id="rId58"/>
    <sheet name="Item58" sheetId="58" state="visible" r:id="rId59"/>
    <sheet name="Item59" sheetId="59" state="visible" r:id="rId60"/>
    <sheet name="Item60" sheetId="60" state="visible" r:id="rId61"/>
    <sheet name="Item61" sheetId="61" state="visible" r:id="rId62"/>
    <sheet name="Item62" sheetId="62" state="visible" r:id="rId63"/>
    <sheet name="Item63" sheetId="63" state="visible" r:id="rId64"/>
    <sheet name="Item64" sheetId="64" state="visible" r:id="rId65"/>
    <sheet name="Item65" sheetId="65" state="visible" r:id="rId66"/>
    <sheet name="Item66" sheetId="66" state="visible" r:id="rId67"/>
    <sheet name="Item67" sheetId="67" state="visible" r:id="rId68"/>
    <sheet name="Item68" sheetId="68" state="visible" r:id="rId69"/>
    <sheet name="Item69" sheetId="69" state="visible" r:id="rId70"/>
    <sheet name="Item70" sheetId="70" state="visible" r:id="rId71"/>
    <sheet name="Item71" sheetId="71" state="visible" r:id="rId72"/>
    <sheet name="Item72" sheetId="72" state="visible" r:id="rId73"/>
    <sheet name="Item73" sheetId="73" state="visible" r:id="rId74"/>
    <sheet name="Item74" sheetId="74" state="visible" r:id="rId75"/>
    <sheet name="Item75" sheetId="75" state="visible" r:id="rId76"/>
    <sheet name="Item76" sheetId="76" state="visible" r:id="rId77"/>
    <sheet name="Item77" sheetId="77" state="visible" r:id="rId78"/>
    <sheet name="Item78" sheetId="78" state="visible" r:id="rId79"/>
    <sheet name="Item79" sheetId="79" state="visible" r:id="rId80"/>
    <sheet name="Item80" sheetId="80" state="visible" r:id="rId81"/>
    <sheet name="Item81" sheetId="81" state="visible" r:id="rId82"/>
    <sheet name="Item82" sheetId="82" state="visible" r:id="rId83"/>
    <sheet name="Item83" sheetId="83" state="visible" r:id="rId84"/>
    <sheet name="Item84" sheetId="84" state="visible" r:id="rId85"/>
    <sheet name="Item85" sheetId="85" state="visible" r:id="rId86"/>
    <sheet name="Item86" sheetId="86" state="visible" r:id="rId87"/>
    <sheet name="Item87" sheetId="87" state="visible" r:id="rId88"/>
    <sheet name="Item88" sheetId="88" state="visible" r:id="rId89"/>
    <sheet name="Item89" sheetId="89" state="visible" r:id="rId90"/>
    <sheet name="Item90" sheetId="90" state="visible" r:id="rId91"/>
    <sheet name="Item91" sheetId="91" state="visible" r:id="rId92"/>
    <sheet name="Item92" sheetId="92" state="visible" r:id="rId93"/>
    <sheet name="Item93" sheetId="93" state="visible" r:id="rId94"/>
    <sheet name="Item94" sheetId="94" state="visible" r:id="rId95"/>
    <sheet name="Item95" sheetId="95" state="visible" r:id="rId96"/>
    <sheet name="Item96" sheetId="96" state="visible" r:id="rId97"/>
    <sheet name="Item97" sheetId="97" state="visible" r:id="rId98"/>
    <sheet name="Item98" sheetId="98" state="visible" r:id="rId99"/>
    <sheet name="Item99" sheetId="99" state="visible" r:id="rId100"/>
    <sheet name="Item100" sheetId="100" state="visible" r:id="rId101"/>
    <sheet name="Item101" sheetId="101" state="visible" r:id="rId102"/>
    <sheet name="Item102" sheetId="102" state="visible" r:id="rId103"/>
    <sheet name="Item103" sheetId="103" state="visible" r:id="rId104"/>
    <sheet name="Item104" sheetId="104" state="visible" r:id="rId105"/>
    <sheet name="Item105" sheetId="105" state="visible" r:id="rId106"/>
    <sheet name="Item106" sheetId="106" state="visible" r:id="rId107"/>
    <sheet name="Item107" sheetId="107" state="visible" r:id="rId108"/>
    <sheet name="Item108" sheetId="108" state="visible" r:id="rId109"/>
    <sheet name="Item109" sheetId="109" state="visible" r:id="rId110"/>
    <sheet name="Item110" sheetId="110" state="visible" r:id="rId111"/>
    <sheet name="Item111" sheetId="111" state="visible" r:id="rId112"/>
    <sheet name="Item112" sheetId="112" state="visible" r:id="rId113"/>
    <sheet name="Item113" sheetId="113" state="visible" r:id="rId114"/>
    <sheet name="Item114" sheetId="114" state="visible" r:id="rId115"/>
    <sheet name="Item115" sheetId="115" state="visible" r:id="rId116"/>
    <sheet name="Item116" sheetId="116" state="visible" r:id="rId117"/>
    <sheet name="Item117" sheetId="117" state="visible" r:id="rId118"/>
    <sheet name="Item118" sheetId="118" state="visible" r:id="rId119"/>
    <sheet name="Item119" sheetId="119" state="visible" r:id="rId120"/>
    <sheet name="Item120" sheetId="120" state="visible" r:id="rId121"/>
    <sheet name="Item121" sheetId="121" state="visible" r:id="rId122"/>
    <sheet name="Item122" sheetId="122" state="visible" r:id="rId123"/>
    <sheet name="Item123" sheetId="123" state="visible" r:id="rId124"/>
    <sheet name="Item124" sheetId="124" state="visible" r:id="rId125"/>
    <sheet name="Item125" sheetId="125" state="visible" r:id="rId126"/>
    <sheet name="Item126" sheetId="126" state="visible" r:id="rId127"/>
    <sheet name="Item127" sheetId="127" state="visible" r:id="rId128"/>
    <sheet name="Item128" sheetId="128" state="visible" r:id="rId129"/>
    <sheet name="Item129" sheetId="129" state="visible" r:id="rId130"/>
    <sheet name="Item130" sheetId="130" state="visible" r:id="rId131"/>
    <sheet name="Item131" sheetId="131" state="visible" r:id="rId132"/>
    <sheet name="Item132" sheetId="132" state="visible" r:id="rId133"/>
    <sheet name="Item133" sheetId="133" state="visible" r:id="rId134"/>
    <sheet name="Item134" sheetId="134" state="visible" r:id="rId135"/>
    <sheet name="Item135" sheetId="135" state="visible" r:id="rId136"/>
    <sheet name="Item136" sheetId="136" state="visible" r:id="rId137"/>
    <sheet name="Item137" sheetId="137" state="visible" r:id="rId138"/>
    <sheet name="Item138" sheetId="138" state="visible" r:id="rId139"/>
    <sheet name="Item139" sheetId="139" state="visible" r:id="rId140"/>
    <sheet name="Item140" sheetId="140" state="visible" r:id="rId141"/>
    <sheet name="Item141" sheetId="141" state="visible" r:id="rId142"/>
    <sheet name="Item142" sheetId="142" state="visible" r:id="rId143"/>
    <sheet name="Item143" sheetId="143" state="visible" r:id="rId144"/>
    <sheet name="Item144" sheetId="144" state="visible" r:id="rId145"/>
    <sheet name="Item145" sheetId="145" state="visible" r:id="rId146"/>
    <sheet name="Item146" sheetId="146" state="visible" r:id="rId147"/>
    <sheet name="Item147" sheetId="147" state="visible" r:id="rId148"/>
    <sheet name="Item148" sheetId="148" state="visible" r:id="rId149"/>
    <sheet name="Item149" sheetId="149" state="visible" r:id="rId150"/>
    <sheet name="Item150" sheetId="150" state="visible" r:id="rId151"/>
    <sheet name="Item151" sheetId="151" state="visible" r:id="rId152"/>
    <sheet name="Item152" sheetId="152" state="visible" r:id="rId153"/>
    <sheet name="Item153" sheetId="153" state="visible" r:id="rId154"/>
    <sheet name="Item154" sheetId="154" state="visible" r:id="rId155"/>
    <sheet name="Item155" sheetId="155" state="visible" r:id="rId156"/>
    <sheet name="Item156" sheetId="156" state="visible" r:id="rId157"/>
    <sheet name="Item157" sheetId="157" state="visible" r:id="rId158"/>
    <sheet name="Item158" sheetId="158" state="visible" r:id="rId159"/>
    <sheet name="Item159" sheetId="159" state="visible" r:id="rId160"/>
    <sheet name="Item160" sheetId="160" state="visible" r:id="rId161"/>
    <sheet name="Item161" sheetId="161" state="visible" r:id="rId162"/>
    <sheet name="Item162" sheetId="162" state="visible" r:id="rId163"/>
    <sheet name="Item163" sheetId="163" state="visible" r:id="rId164"/>
    <sheet name="Item164" sheetId="164" state="visible" r:id="rId165"/>
    <sheet name="Item165" sheetId="165" state="visible" r:id="rId166"/>
    <sheet name="Item166" sheetId="166" state="visible" r:id="rId167"/>
    <sheet name="Item167" sheetId="167" state="visible" r:id="rId168"/>
    <sheet name="Item168" sheetId="168" state="visible" r:id="rId169"/>
    <sheet name="Item169" sheetId="169" state="visible" r:id="rId170"/>
    <sheet name="Item170" sheetId="170" state="visible" r:id="rId171"/>
    <sheet name="Item171" sheetId="171" state="visible" r:id="rId172"/>
    <sheet name="Item172" sheetId="172" state="visible" r:id="rId173"/>
    <sheet name="Item173" sheetId="173" state="visible" r:id="rId174"/>
    <sheet name="Item174" sheetId="174" state="visible" r:id="rId175"/>
    <sheet name="TOTAL" sheetId="175" state="visible" r:id="rId176"/>
  </sheets>
  <definedNames>
    <definedName function="false" hidden="false" localSheetId="174" name="_xlnm.Print_Area" vbProcedure="false">TOTAL!$A$1:$H$184</definedName>
    <definedName function="false" hidden="false" localSheetId="174" name="_xlnm.Print_Titles" vbProcedure="false">TOTAL!$8:$9</definedName>
    <definedName function="false" hidden="false" localSheetId="174" name="_xlnm.Print_Area_0" vbProcedure="false">TOTAL!$A$8:$H$184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<sst xmlns="http://schemas.openxmlformats.org/spreadsheetml/2006/main" count="6666" uniqueCount="417">
  <si>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</si>
  <si>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</si>
  <si>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</si>
  <si>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</si>
  <si>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</si>
  <si>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</si>
  <si>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</si>
  <si>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</si>
  <si>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</si>
  <si>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</si>
  <si>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Salvador - SEDE, ANEXOS I e II e CAT 35 aplicações, em áreas de no mínimo 50 m² (estimado) e no máximo 500 m² (estimado), no edifício sede e seus anexos; e 22 aplicações no CAT, em área de 3.154 m²</t>
  </si>
  <si>
    <t xml:space="preserve">metro quadrado</t>
  </si>
  <si>
    <t xml:space="preserve">22.359.737/0001-38 P.A.P SAUDE AMBIENTAL EIRELI</t>
  </si>
  <si>
    <t xml:space="preserve">42.071.167/0001-93 PLANTAFERTIL SAUDE AMBIENTAL LTDA</t>
  </si>
  <si>
    <t xml:space="preserve">21.374.909/0001-80 MADUREIRA ENGENHARIA E CONSULTORIA EIRELI</t>
  </si>
  <si>
    <t xml:space="preserve">19.827.650/0001-33 LEITE &amp; LIMA LTDA</t>
  </si>
  <si>
    <t xml:space="preserve">04.157.482/0001-49 EFRAIM COMERCIO E SERVICOS LTDA</t>
  </si>
  <si>
    <t xml:space="preserve">02.730.010/0001-08 ANGELO FREITAS SAUDE AMBIENTAL EIRELI</t>
  </si>
  <si>
    <t xml:space="preserve">13.604.140/0001-10 A MODERNA SANY SANITARIO ECOLOGICO LTDA</t>
  </si>
  <si>
    <t xml:space="preserve">10.902.520/0001-43 CASA LIMPA DEDETIZADORA LTDA </t>
  </si>
  <si>
    <t xml:space="preserve">16.492.097/0001-37 L F OLIVEIRA CONSTRUCOES EIRELI</t>
  </si>
  <si>
    <t xml:space="preserve">12.839.383/0001-75 ALESSANDRO DE SIQUEIRA SANTOS</t>
  </si>
  <si>
    <t xml:space="preserve">33.822.545/0001-32 L F DESINSETIZACAO PROLONGADA LTDA</t>
  </si>
  <si>
    <t xml:space="preserve">18.659.856/0001-39 FDS SERVICOS DE IMUNIZACAO E LIMPEZA LTDA</t>
  </si>
  <si>
    <t xml:space="preserve">04.600.635/0001-80 INSETILAR CONTROLADORA DE PRAGAS URBANAS LTDA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</si>
  <si>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</si>
  <si>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</si>
  <si>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</si>
  <si>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</si>
  <si>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</si>
  <si>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</si>
  <si>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</si>
  <si>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</si>
  <si>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</si>
  <si>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</si>
  <si>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</si>
  <si>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</si>
  <si>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</si>
  <si>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</si>
  <si>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</si>
  <si>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</si>
  <si>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</si>
  <si>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Araci</t>
  </si>
  <si>
    <t xml:space="preserve">08.593.263/0001-63 ALS DESINSETIZADORA E SERVICOS TECNICOS LTDA</t>
  </si>
  <si>
    <t xml:space="preserve">01.797.423/0001-47 GHS INDUSTRIA E SERVICOS LTDA</t>
  </si>
  <si>
    <t xml:space="preserve">ITEM 3</t>
  </si>
  <si>
    <t xml:space="preserve">Chorrochó</t>
  </si>
  <si>
    <t xml:space="preserve">ITEM 4</t>
  </si>
  <si>
    <t xml:space="preserve">Curaçá</t>
  </si>
  <si>
    <t xml:space="preserve">ITEM 5</t>
  </si>
  <si>
    <t xml:space="preserve">Cícero Dantas</t>
  </si>
  <si>
    <t xml:space="preserve">ITEM 6</t>
  </si>
  <si>
    <t xml:space="preserve">Esplanada</t>
  </si>
  <si>
    <t xml:space="preserve">ITEM 7</t>
  </si>
  <si>
    <t xml:space="preserve">Euclides da Cunha</t>
  </si>
  <si>
    <t xml:space="preserve">ITEM 8</t>
  </si>
  <si>
    <t xml:space="preserve">Inhambupe</t>
  </si>
  <si>
    <t xml:space="preserve">ITEM 9</t>
  </si>
  <si>
    <t xml:space="preserve">Jeremoabo</t>
  </si>
  <si>
    <t xml:space="preserve">ITEM 10</t>
  </si>
  <si>
    <t xml:space="preserve">Monte Santo</t>
  </si>
  <si>
    <t xml:space="preserve">ITEM 11</t>
  </si>
  <si>
    <t xml:space="preserve">Nova Soure</t>
  </si>
  <si>
    <t xml:space="preserve">ITEM 12</t>
  </si>
  <si>
    <t xml:space="preserve">Olindina (Arquivo)</t>
  </si>
  <si>
    <t xml:space="preserve">ITEM 13</t>
  </si>
  <si>
    <t xml:space="preserve">Olindina</t>
  </si>
  <si>
    <t xml:space="preserve">ITEM 14</t>
  </si>
  <si>
    <t xml:space="preserve">Paripiranga</t>
  </si>
  <si>
    <t xml:space="preserve">ITEM 15</t>
  </si>
  <si>
    <t xml:space="preserve">Paulo Afonso </t>
  </si>
  <si>
    <t xml:space="preserve">ITEM 16</t>
  </si>
  <si>
    <t xml:space="preserve">Paulo Afonso (Pólo de Urnas)</t>
  </si>
  <si>
    <t xml:space="preserve">ITEM 17</t>
  </si>
  <si>
    <t xml:space="preserve">Ribeira do Pombal </t>
  </si>
  <si>
    <t xml:space="preserve">ITEM 18</t>
  </si>
  <si>
    <t xml:space="preserve">Santa Bárbara</t>
  </si>
  <si>
    <t xml:space="preserve">ITEM 19</t>
  </si>
  <si>
    <t xml:space="preserve">Serrinha</t>
  </si>
  <si>
    <t xml:space="preserve">ITEM 20</t>
  </si>
  <si>
    <t xml:space="preserve">Tucano</t>
  </si>
  <si>
    <t xml:space="preserve">ITEM 21</t>
  </si>
  <si>
    <t xml:space="preserve">Angical</t>
  </si>
  <si>
    <t xml:space="preserve">21.387.960/0001-26 CONCEITO CONTROLE DE PRAGAS E SERVICOS EIRELI</t>
  </si>
  <si>
    <t xml:space="preserve">03.533.911/0001-72 CLEYTON ROCHA GOMES &amp; CIA LTDA</t>
  </si>
  <si>
    <t xml:space="preserve">ITEM 22</t>
  </si>
  <si>
    <t xml:space="preserve">Barreiras</t>
  </si>
  <si>
    <t xml:space="preserve">ITEM 23</t>
  </si>
  <si>
    <t xml:space="preserve">Cotegipe</t>
  </si>
  <si>
    <t xml:space="preserve">ITEM 24</t>
  </si>
  <si>
    <t xml:space="preserve">Formosa do Rio Preto</t>
  </si>
  <si>
    <t xml:space="preserve">ITEM 25</t>
  </si>
  <si>
    <t xml:space="preserve">Luís Eduardo Magalhães</t>
  </si>
  <si>
    <t xml:space="preserve">ITEM 26</t>
  </si>
  <si>
    <t xml:space="preserve">Riachão das Neves</t>
  </si>
  <si>
    <t xml:space="preserve">ITEM 27</t>
  </si>
  <si>
    <t xml:space="preserve">Santa Rita de Cássia</t>
  </si>
  <si>
    <t xml:space="preserve">ITEM 28</t>
  </si>
  <si>
    <t xml:space="preserve">São Desidério</t>
  </si>
  <si>
    <t xml:space="preserve">ITEM 29</t>
  </si>
  <si>
    <t xml:space="preserve">Bom Jesus da Lapa</t>
  </si>
  <si>
    <t xml:space="preserve">ITEM 30</t>
  </si>
  <si>
    <t xml:space="preserve">Bom Jesus da Lapa (Pólo de Urnas)</t>
  </si>
  <si>
    <t xml:space="preserve">ITEM 31</t>
  </si>
  <si>
    <t xml:space="preserve">Coribe</t>
  </si>
  <si>
    <t xml:space="preserve">ITEM 32</t>
  </si>
  <si>
    <t xml:space="preserve">Correntina</t>
  </si>
  <si>
    <t xml:space="preserve">ITEM 33</t>
  </si>
  <si>
    <t xml:space="preserve">Ibotirama</t>
  </si>
  <si>
    <t xml:space="preserve">ITEM 34</t>
  </si>
  <si>
    <t xml:space="preserve">Igaporã</t>
  </si>
  <si>
    <t xml:space="preserve">ITEM 35</t>
  </si>
  <si>
    <t xml:space="preserve">Macaúbas</t>
  </si>
  <si>
    <t xml:space="preserve">ITEM 36</t>
  </si>
  <si>
    <t xml:space="preserve">Riacho de Santana</t>
  </si>
  <si>
    <t xml:space="preserve">ITEM 37</t>
  </si>
  <si>
    <t xml:space="preserve">Santa Maria da Vitória </t>
  </si>
  <si>
    <t xml:space="preserve">ITEM 38</t>
  </si>
  <si>
    <t xml:space="preserve">Santana</t>
  </si>
  <si>
    <t xml:space="preserve">ITEM 39</t>
  </si>
  <si>
    <t xml:space="preserve">Serra Dourada</t>
  </si>
  <si>
    <t xml:space="preserve">ITEM 40</t>
  </si>
  <si>
    <t xml:space="preserve">Brumado</t>
  </si>
  <si>
    <t xml:space="preserve">ITEM 41</t>
  </si>
  <si>
    <t xml:space="preserve">Caculé</t>
  </si>
  <si>
    <t xml:space="preserve">ITEM 42</t>
  </si>
  <si>
    <t xml:space="preserve">Caetité</t>
  </si>
  <si>
    <t xml:space="preserve">ITEM 43</t>
  </si>
  <si>
    <t xml:space="preserve">Carinhanha</t>
  </si>
  <si>
    <t xml:space="preserve">ITEM 44</t>
  </si>
  <si>
    <t xml:space="preserve">Guanambi</t>
  </si>
  <si>
    <t xml:space="preserve">ITEM 45</t>
  </si>
  <si>
    <t xml:space="preserve">Jacaraci</t>
  </si>
  <si>
    <t xml:space="preserve">ITEM 46</t>
  </si>
  <si>
    <t xml:space="preserve">Livramento de Nossa Senhora</t>
  </si>
  <si>
    <t xml:space="preserve">ITEM 47</t>
  </si>
  <si>
    <t xml:space="preserve">Palmas de Monte Alto</t>
  </si>
  <si>
    <t xml:space="preserve">ITEM 48</t>
  </si>
  <si>
    <t xml:space="preserve">Paramirim</t>
  </si>
  <si>
    <t xml:space="preserve">ITEM 49</t>
  </si>
  <si>
    <t xml:space="preserve">Urandi</t>
  </si>
  <si>
    <t xml:space="preserve">ITEM 50</t>
  </si>
  <si>
    <t xml:space="preserve">Andaraí</t>
  </si>
  <si>
    <t xml:space="preserve">ITEM 51</t>
  </si>
  <si>
    <t xml:space="preserve">Barra da Estiva</t>
  </si>
  <si>
    <t xml:space="preserve">ITEM 52</t>
  </si>
  <si>
    <t xml:space="preserve">Itaberaba</t>
  </si>
  <si>
    <t xml:space="preserve">ITEM 53</t>
  </si>
  <si>
    <t xml:space="preserve">Ituaçu</t>
  </si>
  <si>
    <t xml:space="preserve">ITEM 54</t>
  </si>
  <si>
    <t xml:space="preserve">Lençóis</t>
  </si>
  <si>
    <t xml:space="preserve">ITEM 55</t>
  </si>
  <si>
    <t xml:space="preserve">Oliveira dos Brejinhos </t>
  </si>
  <si>
    <t xml:space="preserve">ITEM 56</t>
  </si>
  <si>
    <t xml:space="preserve">Piatã</t>
  </si>
  <si>
    <t xml:space="preserve">ITEM 57</t>
  </si>
  <si>
    <t xml:space="preserve">Seabra</t>
  </si>
  <si>
    <t xml:space="preserve">ITEM 58</t>
  </si>
  <si>
    <t xml:space="preserve">Anagé</t>
  </si>
  <si>
    <t xml:space="preserve">ITEM 59</t>
  </si>
  <si>
    <t xml:space="preserve">Barra do Choça</t>
  </si>
  <si>
    <t xml:space="preserve">ITEM 60</t>
  </si>
  <si>
    <t xml:space="preserve">Condeúba</t>
  </si>
  <si>
    <t xml:space="preserve">ITEM 61</t>
  </si>
  <si>
    <t xml:space="preserve">Condeúba (arquivo)</t>
  </si>
  <si>
    <t xml:space="preserve">ITEM 62</t>
  </si>
  <si>
    <t xml:space="preserve">Encruzilhada</t>
  </si>
  <si>
    <t xml:space="preserve">ITEM 63</t>
  </si>
  <si>
    <t xml:space="preserve">Iguaí</t>
  </si>
  <si>
    <t xml:space="preserve">ITEM 64</t>
  </si>
  <si>
    <t xml:space="preserve">Ipiaú</t>
  </si>
  <si>
    <t xml:space="preserve">ITEM 65</t>
  </si>
  <si>
    <t xml:space="preserve">Itagibá</t>
  </si>
  <si>
    <t xml:space="preserve">ITEM 66</t>
  </si>
  <si>
    <t xml:space="preserve">Itambé</t>
  </si>
  <si>
    <t xml:space="preserve">ITEM 67</t>
  </si>
  <si>
    <t xml:space="preserve">Itapetinga</t>
  </si>
  <si>
    <t xml:space="preserve">ITEM 68</t>
  </si>
  <si>
    <t xml:space="preserve">Itororó</t>
  </si>
  <si>
    <t xml:space="preserve">ITEM 69</t>
  </si>
  <si>
    <t xml:space="preserve">Jaguaquara</t>
  </si>
  <si>
    <t xml:space="preserve">ITEM 70</t>
  </si>
  <si>
    <t xml:space="preserve">Jequié</t>
  </si>
  <si>
    <t xml:space="preserve">ITEM 71</t>
  </si>
  <si>
    <t xml:space="preserve">Macarani</t>
  </si>
  <si>
    <t xml:space="preserve">ITEM 72</t>
  </si>
  <si>
    <t xml:space="preserve">Maracás</t>
  </si>
  <si>
    <t xml:space="preserve">ITEM 73</t>
  </si>
  <si>
    <t xml:space="preserve">Poções</t>
  </si>
  <si>
    <t xml:space="preserve">ITEM 74</t>
  </si>
  <si>
    <t xml:space="preserve">Tremedal</t>
  </si>
  <si>
    <t xml:space="preserve">ITEM 75</t>
  </si>
  <si>
    <t xml:space="preserve">Ubatã</t>
  </si>
  <si>
    <t xml:space="preserve">ITEM 76</t>
  </si>
  <si>
    <t xml:space="preserve">Vitória da Conquista </t>
  </si>
  <si>
    <t xml:space="preserve">ITEM 77</t>
  </si>
  <si>
    <t xml:space="preserve">Barra</t>
  </si>
  <si>
    <t xml:space="preserve">ITEM 78</t>
  </si>
  <si>
    <t xml:space="preserve">Barra do Mendes </t>
  </si>
  <si>
    <t xml:space="preserve">ITEM 79</t>
  </si>
  <si>
    <t xml:space="preserve">Canarana</t>
  </si>
  <si>
    <t xml:space="preserve">ITEM 80</t>
  </si>
  <si>
    <t xml:space="preserve">Central</t>
  </si>
  <si>
    <t xml:space="preserve">ITEM 81</t>
  </si>
  <si>
    <t xml:space="preserve">Ipirá</t>
  </si>
  <si>
    <t xml:space="preserve">ITEM 82</t>
  </si>
  <si>
    <t xml:space="preserve">Irecê</t>
  </si>
  <si>
    <t xml:space="preserve">ITEM 83</t>
  </si>
  <si>
    <t xml:space="preserve">João Dourado</t>
  </si>
  <si>
    <t xml:space="preserve">ITEM 84</t>
  </si>
  <si>
    <t xml:space="preserve">Lapão</t>
  </si>
  <si>
    <t xml:space="preserve">ITEM 85</t>
  </si>
  <si>
    <t xml:space="preserve">Mairi</t>
  </si>
  <si>
    <t xml:space="preserve">ITEM 86</t>
  </si>
  <si>
    <t xml:space="preserve">Morro do Chapéu</t>
  </si>
  <si>
    <t xml:space="preserve">ITEM 87</t>
  </si>
  <si>
    <t xml:space="preserve">Mundo Novo</t>
  </si>
  <si>
    <t xml:space="preserve">ITEM 88</t>
  </si>
  <si>
    <t xml:space="preserve">Ruy Barbosa</t>
  </si>
  <si>
    <t xml:space="preserve">ITEM 89</t>
  </si>
  <si>
    <t xml:space="preserve">Utinga</t>
  </si>
  <si>
    <t xml:space="preserve">ITEM 90</t>
  </si>
  <si>
    <t xml:space="preserve">Xique-Xique</t>
  </si>
  <si>
    <t xml:space="preserve">ITEM 91</t>
  </si>
  <si>
    <t xml:space="preserve">Buerarema</t>
  </si>
  <si>
    <t xml:space="preserve">ITEM 92</t>
  </si>
  <si>
    <t xml:space="preserve">Camacan</t>
  </si>
  <si>
    <t xml:space="preserve">ITEM 93</t>
  </si>
  <si>
    <t xml:space="preserve">Camamu</t>
  </si>
  <si>
    <t xml:space="preserve">ITEM 94</t>
  </si>
  <si>
    <t xml:space="preserve">Canavieiras</t>
  </si>
  <si>
    <t xml:space="preserve">ITEM 95</t>
  </si>
  <si>
    <t xml:space="preserve">Coaraci</t>
  </si>
  <si>
    <t xml:space="preserve">ITEM 96</t>
  </si>
  <si>
    <t xml:space="preserve">Gandu</t>
  </si>
  <si>
    <t xml:space="preserve">ITEM 97</t>
  </si>
  <si>
    <t xml:space="preserve">Ibicaraí (arquivo)</t>
  </si>
  <si>
    <t xml:space="preserve">ITEM 98</t>
  </si>
  <si>
    <t xml:space="preserve">Ibicaraí</t>
  </si>
  <si>
    <t xml:space="preserve">ITEM 99</t>
  </si>
  <si>
    <t xml:space="preserve">Ilhéus</t>
  </si>
  <si>
    <t xml:space="preserve">ITEM 100</t>
  </si>
  <si>
    <t xml:space="preserve">Itabuna</t>
  </si>
  <si>
    <t xml:space="preserve">ITEM 101</t>
  </si>
  <si>
    <t xml:space="preserve">Itajuípe</t>
  </si>
  <si>
    <t xml:space="preserve">ITEM 102</t>
  </si>
  <si>
    <t xml:space="preserve">Itaparica</t>
  </si>
  <si>
    <t xml:space="preserve">ITEM 103</t>
  </si>
  <si>
    <t xml:space="preserve">Ituberá</t>
  </si>
  <si>
    <t xml:space="preserve">ITEM 104</t>
  </si>
  <si>
    <t xml:space="preserve">Nazaré</t>
  </si>
  <si>
    <t xml:space="preserve">ITEM 105</t>
  </si>
  <si>
    <t xml:space="preserve">Ubaitaba</t>
  </si>
  <si>
    <t xml:space="preserve">ITEM 106</t>
  </si>
  <si>
    <t xml:space="preserve">Uruçuca</t>
  </si>
  <si>
    <t xml:space="preserve">ITEM 107</t>
  </si>
  <si>
    <t xml:space="preserve">Valença</t>
  </si>
  <si>
    <t xml:space="preserve">ITEM 108</t>
  </si>
  <si>
    <t xml:space="preserve">Wenceslau Guimarães</t>
  </si>
  <si>
    <t xml:space="preserve">ITEM 109</t>
  </si>
  <si>
    <t xml:space="preserve">Belmonte</t>
  </si>
  <si>
    <t xml:space="preserve">ITEM 110</t>
  </si>
  <si>
    <t xml:space="preserve">Eunápolis</t>
  </si>
  <si>
    <t xml:space="preserve">ITEM 111</t>
  </si>
  <si>
    <t xml:space="preserve">Itabela</t>
  </si>
  <si>
    <t xml:space="preserve">ITEM 112</t>
  </si>
  <si>
    <t xml:space="preserve">Itamaraju (arquivo)</t>
  </si>
  <si>
    <t xml:space="preserve">ITEM 113</t>
  </si>
  <si>
    <t xml:space="preserve">Itamaraju</t>
  </si>
  <si>
    <t xml:space="preserve">ITEM 114</t>
  </si>
  <si>
    <t xml:space="preserve">Itanhém</t>
  </si>
  <si>
    <t xml:space="preserve">ITEM 115</t>
  </si>
  <si>
    <t xml:space="preserve">Itarantim</t>
  </si>
  <si>
    <t xml:space="preserve">ITEM 116</t>
  </si>
  <si>
    <t xml:space="preserve">Medeiros Neto </t>
  </si>
  <si>
    <t xml:space="preserve">ITEM 117</t>
  </si>
  <si>
    <t xml:space="preserve">Mucuri</t>
  </si>
  <si>
    <t xml:space="preserve">ITEM 118</t>
  </si>
  <si>
    <t xml:space="preserve">Porto Seguro</t>
  </si>
  <si>
    <t xml:space="preserve">ITEM 119</t>
  </si>
  <si>
    <t xml:space="preserve">Prado</t>
  </si>
  <si>
    <t xml:space="preserve">ITEM 120</t>
  </si>
  <si>
    <t xml:space="preserve">Teixeira de Freitas</t>
  </si>
  <si>
    <t xml:space="preserve">ITEM 121</t>
  </si>
  <si>
    <t xml:space="preserve">Teixeira de Freitas (Polo de Urnas)</t>
  </si>
  <si>
    <t xml:space="preserve">ITEM 122</t>
  </si>
  <si>
    <t xml:space="preserve">Capim Grosso</t>
  </si>
  <si>
    <t xml:space="preserve">ITEM 123</t>
  </si>
  <si>
    <t xml:space="preserve">Conceição do Coité</t>
  </si>
  <si>
    <t xml:space="preserve">ITEM 124</t>
  </si>
  <si>
    <t xml:space="preserve">Conceição do Coité  (Pólo de Urnas)</t>
  </si>
  <si>
    <t xml:space="preserve">ITEM 125</t>
  </si>
  <si>
    <t xml:space="preserve">Jacobina</t>
  </si>
  <si>
    <t xml:space="preserve">ITEM 126</t>
  </si>
  <si>
    <t xml:space="preserve">Miguel Calmon </t>
  </si>
  <si>
    <t xml:space="preserve">ITEM 127</t>
  </si>
  <si>
    <t xml:space="preserve">Queimadas</t>
  </si>
  <si>
    <t xml:space="preserve">ITEM 128</t>
  </si>
  <si>
    <t xml:space="preserve">Retirolândia</t>
  </si>
  <si>
    <t xml:space="preserve">ITEM 129</t>
  </si>
  <si>
    <t xml:space="preserve">Riachão do Jacuípe</t>
  </si>
  <si>
    <t xml:space="preserve">ITEM 130</t>
  </si>
  <si>
    <t xml:space="preserve">Santaluz</t>
  </si>
  <si>
    <t xml:space="preserve">ITEM 131</t>
  </si>
  <si>
    <t xml:space="preserve">Saúde</t>
  </si>
  <si>
    <t xml:space="preserve">ITEM 132</t>
  </si>
  <si>
    <t xml:space="preserve">Valente</t>
  </si>
  <si>
    <t xml:space="preserve">ITEM 133</t>
  </si>
  <si>
    <t xml:space="preserve">Campo Formoso </t>
  </si>
  <si>
    <t xml:space="preserve">ITEM 134</t>
  </si>
  <si>
    <t xml:space="preserve">Casa Nova</t>
  </si>
  <si>
    <t xml:space="preserve">ITEM 135</t>
  </si>
  <si>
    <t xml:space="preserve">Itiúba (arquivo)</t>
  </si>
  <si>
    <t xml:space="preserve">ITEM 136</t>
  </si>
  <si>
    <t xml:space="preserve">Itiúba</t>
  </si>
  <si>
    <t xml:space="preserve">ITEM 137</t>
  </si>
  <si>
    <t xml:space="preserve">Jaguarari</t>
  </si>
  <si>
    <t xml:space="preserve">ITEM 138</t>
  </si>
  <si>
    <t xml:space="preserve">Juazeiro</t>
  </si>
  <si>
    <t xml:space="preserve">ITEM 139</t>
  </si>
  <si>
    <t xml:space="preserve">Pilão Arcado</t>
  </si>
  <si>
    <t xml:space="preserve">ITEM 140</t>
  </si>
  <si>
    <t xml:space="preserve">Remanso</t>
  </si>
  <si>
    <t xml:space="preserve">ITEM 141</t>
  </si>
  <si>
    <t xml:space="preserve">Senhor do Bonfim </t>
  </si>
  <si>
    <t xml:space="preserve">ITEM 142</t>
  </si>
  <si>
    <t xml:space="preserve">Senhor do Bonfim  (arquivo)</t>
  </si>
  <si>
    <t xml:space="preserve">ITEM 143</t>
  </si>
  <si>
    <t xml:space="preserve">Sento Sé </t>
  </si>
  <si>
    <t xml:space="preserve">ITEM 144</t>
  </si>
  <si>
    <t xml:space="preserve">Uauá</t>
  </si>
  <si>
    <t xml:space="preserve">ITEM 145</t>
  </si>
  <si>
    <t xml:space="preserve">Alagoinhas</t>
  </si>
  <si>
    <t xml:space="preserve">ITEM 146</t>
  </si>
  <si>
    <t xml:space="preserve">Camaçari</t>
  </si>
  <si>
    <t xml:space="preserve">ITEM 147</t>
  </si>
  <si>
    <t xml:space="preserve">Candeias</t>
  </si>
  <si>
    <t xml:space="preserve">ITEM 148</t>
  </si>
  <si>
    <t xml:space="preserve">Catu</t>
  </si>
  <si>
    <t xml:space="preserve">ITEM 149</t>
  </si>
  <si>
    <t xml:space="preserve">Dias D’ Ávila</t>
  </si>
  <si>
    <t xml:space="preserve">ITEM 150</t>
  </si>
  <si>
    <t xml:space="preserve">Entre Rios</t>
  </si>
  <si>
    <t xml:space="preserve">ITEM 151</t>
  </si>
  <si>
    <t xml:space="preserve">Lauro de Freitas </t>
  </si>
  <si>
    <t xml:space="preserve">ITEM 152</t>
  </si>
  <si>
    <t xml:space="preserve">Mata de São João</t>
  </si>
  <si>
    <t xml:space="preserve">ITEM 153</t>
  </si>
  <si>
    <t xml:space="preserve">Pojuca</t>
  </si>
  <si>
    <t xml:space="preserve">ITEM 154</t>
  </si>
  <si>
    <t xml:space="preserve">Santo Amaro</t>
  </si>
  <si>
    <t xml:space="preserve">ITEM 155</t>
  </si>
  <si>
    <t xml:space="preserve">São Francisco do Conde</t>
  </si>
  <si>
    <t xml:space="preserve">ITEM 156</t>
  </si>
  <si>
    <t xml:space="preserve">São Sebastião do Passé </t>
  </si>
  <si>
    <t xml:space="preserve">ITEM 157</t>
  </si>
  <si>
    <t xml:space="preserve">Simões Filho</t>
  </si>
  <si>
    <t xml:space="preserve">ITEM 158</t>
  </si>
  <si>
    <t xml:space="preserve">Rio Real</t>
  </si>
  <si>
    <t xml:space="preserve">ITEM 159</t>
  </si>
  <si>
    <t xml:space="preserve">Amargosa</t>
  </si>
  <si>
    <t xml:space="preserve">ITEM 160</t>
  </si>
  <si>
    <t xml:space="preserve">Cachoeira</t>
  </si>
  <si>
    <t xml:space="preserve">ITEM 161</t>
  </si>
  <si>
    <t xml:space="preserve">Castro Alves</t>
  </si>
  <si>
    <t xml:space="preserve">ITEM 162</t>
  </si>
  <si>
    <t xml:space="preserve">Conceição do Jacuípe</t>
  </si>
  <si>
    <t xml:space="preserve">ITEM 163</t>
  </si>
  <si>
    <t xml:space="preserve">Coração de Maria</t>
  </si>
  <si>
    <t xml:space="preserve">ITEM 164</t>
  </si>
  <si>
    <t xml:space="preserve">Cruz das Almas</t>
  </si>
  <si>
    <t xml:space="preserve">ITEM 165</t>
  </si>
  <si>
    <t xml:space="preserve">Feira de Santana </t>
  </si>
  <si>
    <t xml:space="preserve">ITEM 166</t>
  </si>
  <si>
    <t xml:space="preserve">Iaçu</t>
  </si>
  <si>
    <t xml:space="preserve">ITEM 167</t>
  </si>
  <si>
    <t xml:space="preserve">Irará</t>
  </si>
  <si>
    <t xml:space="preserve">ITEM 168</t>
  </si>
  <si>
    <t xml:space="preserve">Muritiba</t>
  </si>
  <si>
    <t xml:space="preserve">ITEM 169</t>
  </si>
  <si>
    <t xml:space="preserve">Mutuípe</t>
  </si>
  <si>
    <t xml:space="preserve">ITEM 170</t>
  </si>
  <si>
    <t xml:space="preserve">Santa Terezinha</t>
  </si>
  <si>
    <t xml:space="preserve">ITEM 171</t>
  </si>
  <si>
    <t xml:space="preserve">Santo Antônio de Jesus</t>
  </si>
  <si>
    <t xml:space="preserve">ITEM 172</t>
  </si>
  <si>
    <t xml:space="preserve">Santo Estevão</t>
  </si>
  <si>
    <t xml:space="preserve">ITEM 173</t>
  </si>
  <si>
    <t xml:space="preserve">São Felipe</t>
  </si>
  <si>
    <t xml:space="preserve">ITEM 174</t>
  </si>
  <si>
    <t xml:space="preserve">São Gonçalo Campos </t>
  </si>
  <si>
    <t xml:space="preserve">TRIBUNAL REGIONAL ELEITORAL DA BAHIA</t>
  </si>
  <si>
    <t xml:space="preserve">Seção de Análise e Aquisições</t>
  </si>
  <si>
    <t xml:space="preserve">RESULTADO DA ESTIMATIVA</t>
  </si>
  <si>
    <t xml:space="preserve">Lote</t>
  </si>
  <si>
    <t xml:space="preserve">Item</t>
  </si>
  <si>
    <t xml:space="preserve">Local da prestação do serviço</t>
  </si>
  <si>
    <t xml:space="preserve">Unidade de Fornecimento</t>
  </si>
  <si>
    <t xml:space="preserve">Quantidade</t>
  </si>
  <si>
    <t xml:space="preserve">Valor Unitário</t>
  </si>
  <si>
    <t xml:space="preserve">Total do Item</t>
  </si>
  <si>
    <t xml:space="preserve">Total do Lote</t>
  </si>
  <si>
    <t xml:space="preserve">n/a</t>
  </si>
  <si>
    <r>
      <rPr>
        <b val="true"/>
        <sz val="18"/>
        <rFont val="Calibri"/>
        <family val="2"/>
        <charset val="1"/>
      </rPr>
      <t xml:space="preserve">1
</t>
    </r>
    <r>
      <rPr>
        <b val="true"/>
        <sz val="10"/>
        <rFont val="Calibri"/>
        <family val="2"/>
        <charset val="1"/>
      </rPr>
      <t xml:space="preserve">três aplicações por cartório</t>
    </r>
  </si>
  <si>
    <r>
      <rPr>
        <b val="true"/>
        <sz val="18"/>
        <rFont val="Calibri"/>
        <family val="2"/>
        <charset val="1"/>
      </rPr>
      <t xml:space="preserve">2
</t>
    </r>
    <r>
      <rPr>
        <b val="true"/>
        <sz val="10"/>
        <rFont val="Calibri"/>
        <family val="2"/>
        <charset val="1"/>
      </rPr>
      <t xml:space="preserve">três aplicações por cartório</t>
    </r>
  </si>
  <si>
    <r>
      <rPr>
        <b val="true"/>
        <sz val="18"/>
        <rFont val="Calibri"/>
        <family val="2"/>
        <charset val="1"/>
      </rPr>
      <t xml:space="preserve">3
</t>
    </r>
    <r>
      <rPr>
        <b val="true"/>
        <sz val="10"/>
        <rFont val="Calibri"/>
        <family val="2"/>
        <charset val="1"/>
      </rPr>
      <t xml:space="preserve">três aplicações por cartório</t>
    </r>
  </si>
  <si>
    <r>
      <rPr>
        <b val="true"/>
        <sz val="18"/>
        <rFont val="Calibri"/>
        <family val="2"/>
        <charset val="1"/>
      </rPr>
      <t xml:space="preserve">4
</t>
    </r>
    <r>
      <rPr>
        <b val="true"/>
        <sz val="10"/>
        <rFont val="Calibri"/>
        <family val="2"/>
        <charset val="1"/>
      </rPr>
      <t xml:space="preserve">três aplicações por cartório</t>
    </r>
  </si>
  <si>
    <r>
      <rPr>
        <b val="true"/>
        <sz val="18"/>
        <rFont val="Calibri"/>
        <family val="2"/>
        <charset val="1"/>
      </rPr>
      <t xml:space="preserve">5
</t>
    </r>
    <r>
      <rPr>
        <b val="true"/>
        <sz val="10"/>
        <rFont val="Calibri"/>
        <family val="2"/>
        <charset val="1"/>
      </rPr>
      <t xml:space="preserve">três aplicações por cartório</t>
    </r>
  </si>
  <si>
    <r>
      <rPr>
        <b val="true"/>
        <sz val="18"/>
        <rFont val="Calibri"/>
        <family val="2"/>
        <charset val="1"/>
      </rPr>
      <t xml:space="preserve">6
</t>
    </r>
    <r>
      <rPr>
        <b val="true"/>
        <sz val="10"/>
        <rFont val="Calibri"/>
        <family val="2"/>
        <charset val="1"/>
      </rPr>
      <t xml:space="preserve">três aplicações por cartório</t>
    </r>
  </si>
  <si>
    <r>
      <rPr>
        <b val="true"/>
        <sz val="18"/>
        <rFont val="Calibri"/>
        <family val="2"/>
        <charset val="1"/>
      </rPr>
      <t xml:space="preserve">7
</t>
    </r>
    <r>
      <rPr>
        <b val="true"/>
        <sz val="10"/>
        <rFont val="Calibri"/>
        <family val="2"/>
        <charset val="1"/>
      </rPr>
      <t xml:space="preserve">três aplicações por cartório</t>
    </r>
  </si>
  <si>
    <r>
      <rPr>
        <b val="true"/>
        <sz val="18"/>
        <rFont val="Calibri"/>
        <family val="2"/>
        <charset val="1"/>
      </rPr>
      <t xml:space="preserve">8
</t>
    </r>
    <r>
      <rPr>
        <b val="true"/>
        <sz val="10"/>
        <rFont val="Calibri"/>
        <family val="2"/>
        <charset val="1"/>
      </rPr>
      <t xml:space="preserve">três aplicações por cartório</t>
    </r>
  </si>
  <si>
    <r>
      <rPr>
        <b val="true"/>
        <sz val="18"/>
        <rFont val="Calibri"/>
        <family val="2"/>
        <charset val="1"/>
      </rPr>
      <t xml:space="preserve">9
</t>
    </r>
    <r>
      <rPr>
        <b val="true"/>
        <sz val="10"/>
        <rFont val="Calibri"/>
        <family val="2"/>
        <charset val="1"/>
      </rPr>
      <t xml:space="preserve">três aplicações por cartório</t>
    </r>
  </si>
  <si>
    <r>
      <rPr>
        <b val="true"/>
        <sz val="18"/>
        <rFont val="Calibri"/>
        <family val="2"/>
        <charset val="1"/>
      </rPr>
      <t xml:space="preserve">10
</t>
    </r>
    <r>
      <rPr>
        <b val="true"/>
        <sz val="10"/>
        <rFont val="Calibri"/>
        <family val="2"/>
        <charset val="1"/>
      </rPr>
      <t xml:space="preserve">três aplicações por cartório</t>
    </r>
  </si>
  <si>
    <r>
      <rPr>
        <b val="true"/>
        <sz val="18"/>
        <rFont val="Calibri"/>
        <family val="2"/>
        <charset val="1"/>
      </rPr>
      <t xml:space="preserve">11
</t>
    </r>
    <r>
      <rPr>
        <b val="true"/>
        <sz val="10"/>
        <rFont val="Calibri"/>
        <family val="2"/>
        <charset val="1"/>
      </rPr>
      <t xml:space="preserve">três aplicações por cartório</t>
    </r>
  </si>
  <si>
    <r>
      <rPr>
        <b val="true"/>
        <sz val="18"/>
        <rFont val="Calibri"/>
        <family val="2"/>
        <charset val="1"/>
      </rPr>
      <t xml:space="preserve">12
</t>
    </r>
    <r>
      <rPr>
        <b val="true"/>
        <sz val="10"/>
        <rFont val="Calibri"/>
        <family val="2"/>
        <charset val="1"/>
      </rPr>
      <t xml:space="preserve">três aplicações por cartório</t>
    </r>
  </si>
  <si>
    <r>
      <rPr>
        <b val="true"/>
        <sz val="18"/>
        <rFont val="Calibri"/>
        <family val="2"/>
        <charset val="1"/>
      </rPr>
      <t xml:space="preserve">13
</t>
    </r>
    <r>
      <rPr>
        <b val="true"/>
        <sz val="10"/>
        <rFont val="Calibri"/>
        <family val="2"/>
        <charset val="1"/>
      </rPr>
      <t xml:space="preserve">três aplicações por cartório</t>
    </r>
  </si>
  <si>
    <t xml:space="preserve">VALOR TOTAL ESTIMADO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</si>
</sst>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&quot;R$ &quot;* #,##0.00_-;&quot;-R$ &quot;* #,##0.00_-;_-&quot;R$ &quot;* \-??_-;_-@_-"/>
    <numFmt numFmtId="166" formatCode="[$R$-416]\ #,##0.00;[RED]\-[$R$-416]\ #,##0.00"/>
    <numFmt numFmtId="167" formatCode="General"/>
    <numFmt numFmtId="168" formatCode="0.00%"/>
    <numFmt numFmtId="169" formatCode="_-* #,##0.00_-;\-* #,##0.00_-;_-* \-??_-;_-@_-"/>
    <numFmt numFmtId="170" formatCode="_-* #,##0_-;\-* #,##0_-;_-* \-??_-;_-@_-"/>
  </numFmts>
  <fonts count="2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sz val="10"/>
      <name val="Arial"/>
      <family val="0"/>
      <charset val="1"/>
    </font>
    <font>
      <b val="true"/>
      <sz val="18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 style="hair"/>
      <top style="thin"/>
      <bottom/>
      <diagonal/>
    </border>
  </borders>
  <cellStyleXfs count="4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19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6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6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6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7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6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6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6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33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33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70" fontId="13" fillId="0" borderId="0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0" borderId="0" xfId="1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5" fillId="0" borderId="0" xfId="3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0" xfId="33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33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0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7" xfId="33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9" borderId="8" xfId="33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0" borderId="9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10" borderId="10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5" fillId="10" borderId="1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10" borderId="1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11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12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0" borderId="13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10" borderId="13" xfId="3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3" fillId="10" borderId="13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10" borderId="13" xfId="3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5" fillId="10" borderId="14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10" borderId="15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13" xfId="3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3" fillId="10" borderId="16" xfId="3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10" borderId="2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3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10" borderId="10" xfId="33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10" xfId="3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10" borderId="15" xfId="3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33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9" borderId="12" xfId="33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4" fillId="9" borderId="14" xfId="33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5" fillId="0" borderId="0" xfId="33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2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Moeda 2" xfId="31"/>
    <cellStyle name="Neutral 1" xfId="32"/>
    <cellStyle name="Normal 2" xfId="33"/>
    <cellStyle name="Note 1" xfId="34"/>
    <cellStyle name="Resultado" xfId="35"/>
    <cellStyle name="Resultado2" xfId="36"/>
    <cellStyle name="Status 1" xfId="37"/>
    <cellStyle name="Text 1" xfId="38"/>
    <cellStyle name="Título1" xfId="39"/>
    <cellStyle name="Warning 1" xfId="40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worksheet" Target="worksheets/sheet39.xml"/><Relationship Id="rId41" Type="http://schemas.openxmlformats.org/officeDocument/2006/relationships/worksheet" Target="worksheets/sheet40.xml"/><Relationship Id="rId42" Type="http://schemas.openxmlformats.org/officeDocument/2006/relationships/worksheet" Target="worksheets/sheet41.xml"/><Relationship Id="rId43" Type="http://schemas.openxmlformats.org/officeDocument/2006/relationships/worksheet" Target="worksheets/sheet42.xml"/><Relationship Id="rId44" Type="http://schemas.openxmlformats.org/officeDocument/2006/relationships/worksheet" Target="worksheets/sheet43.xml"/><Relationship Id="rId45" Type="http://schemas.openxmlformats.org/officeDocument/2006/relationships/worksheet" Target="worksheets/sheet44.xml"/><Relationship Id="rId46" Type="http://schemas.openxmlformats.org/officeDocument/2006/relationships/worksheet" Target="worksheets/sheet45.xml"/><Relationship Id="rId47" Type="http://schemas.openxmlformats.org/officeDocument/2006/relationships/worksheet" Target="worksheets/sheet46.xml"/><Relationship Id="rId48" Type="http://schemas.openxmlformats.org/officeDocument/2006/relationships/worksheet" Target="worksheets/sheet47.xml"/><Relationship Id="rId49" Type="http://schemas.openxmlformats.org/officeDocument/2006/relationships/worksheet" Target="worksheets/sheet48.xml"/><Relationship Id="rId50" Type="http://schemas.openxmlformats.org/officeDocument/2006/relationships/worksheet" Target="worksheets/sheet49.xml"/><Relationship Id="rId51" Type="http://schemas.openxmlformats.org/officeDocument/2006/relationships/worksheet" Target="worksheets/sheet50.xml"/><Relationship Id="rId52" Type="http://schemas.openxmlformats.org/officeDocument/2006/relationships/worksheet" Target="worksheets/sheet51.xml"/><Relationship Id="rId53" Type="http://schemas.openxmlformats.org/officeDocument/2006/relationships/worksheet" Target="worksheets/sheet52.xml"/><Relationship Id="rId54" Type="http://schemas.openxmlformats.org/officeDocument/2006/relationships/worksheet" Target="worksheets/sheet53.xml"/><Relationship Id="rId55" Type="http://schemas.openxmlformats.org/officeDocument/2006/relationships/worksheet" Target="worksheets/sheet54.xml"/><Relationship Id="rId56" Type="http://schemas.openxmlformats.org/officeDocument/2006/relationships/worksheet" Target="worksheets/sheet55.xml"/><Relationship Id="rId57" Type="http://schemas.openxmlformats.org/officeDocument/2006/relationships/worksheet" Target="worksheets/sheet56.xml"/><Relationship Id="rId58" Type="http://schemas.openxmlformats.org/officeDocument/2006/relationships/worksheet" Target="worksheets/sheet57.xml"/><Relationship Id="rId59" Type="http://schemas.openxmlformats.org/officeDocument/2006/relationships/worksheet" Target="worksheets/sheet58.xml"/><Relationship Id="rId60" Type="http://schemas.openxmlformats.org/officeDocument/2006/relationships/worksheet" Target="worksheets/sheet59.xml"/><Relationship Id="rId61" Type="http://schemas.openxmlformats.org/officeDocument/2006/relationships/worksheet" Target="worksheets/sheet60.xml"/><Relationship Id="rId62" Type="http://schemas.openxmlformats.org/officeDocument/2006/relationships/worksheet" Target="worksheets/sheet61.xml"/><Relationship Id="rId63" Type="http://schemas.openxmlformats.org/officeDocument/2006/relationships/worksheet" Target="worksheets/sheet62.xml"/><Relationship Id="rId64" Type="http://schemas.openxmlformats.org/officeDocument/2006/relationships/worksheet" Target="worksheets/sheet63.xml"/><Relationship Id="rId65" Type="http://schemas.openxmlformats.org/officeDocument/2006/relationships/worksheet" Target="worksheets/sheet64.xml"/><Relationship Id="rId66" Type="http://schemas.openxmlformats.org/officeDocument/2006/relationships/worksheet" Target="worksheets/sheet65.xml"/><Relationship Id="rId67" Type="http://schemas.openxmlformats.org/officeDocument/2006/relationships/worksheet" Target="worksheets/sheet66.xml"/><Relationship Id="rId68" Type="http://schemas.openxmlformats.org/officeDocument/2006/relationships/worksheet" Target="worksheets/sheet67.xml"/><Relationship Id="rId69" Type="http://schemas.openxmlformats.org/officeDocument/2006/relationships/worksheet" Target="worksheets/sheet68.xml"/><Relationship Id="rId70" Type="http://schemas.openxmlformats.org/officeDocument/2006/relationships/worksheet" Target="worksheets/sheet69.xml"/><Relationship Id="rId71" Type="http://schemas.openxmlformats.org/officeDocument/2006/relationships/worksheet" Target="worksheets/sheet70.xml"/><Relationship Id="rId72" Type="http://schemas.openxmlformats.org/officeDocument/2006/relationships/worksheet" Target="worksheets/sheet71.xml"/><Relationship Id="rId73" Type="http://schemas.openxmlformats.org/officeDocument/2006/relationships/worksheet" Target="worksheets/sheet72.xml"/><Relationship Id="rId74" Type="http://schemas.openxmlformats.org/officeDocument/2006/relationships/worksheet" Target="worksheets/sheet73.xml"/><Relationship Id="rId75" Type="http://schemas.openxmlformats.org/officeDocument/2006/relationships/worksheet" Target="worksheets/sheet74.xml"/><Relationship Id="rId76" Type="http://schemas.openxmlformats.org/officeDocument/2006/relationships/worksheet" Target="worksheets/sheet75.xml"/><Relationship Id="rId77" Type="http://schemas.openxmlformats.org/officeDocument/2006/relationships/worksheet" Target="worksheets/sheet76.xml"/><Relationship Id="rId78" Type="http://schemas.openxmlformats.org/officeDocument/2006/relationships/worksheet" Target="worksheets/sheet77.xml"/><Relationship Id="rId79" Type="http://schemas.openxmlformats.org/officeDocument/2006/relationships/worksheet" Target="worksheets/sheet78.xml"/><Relationship Id="rId80" Type="http://schemas.openxmlformats.org/officeDocument/2006/relationships/worksheet" Target="worksheets/sheet79.xml"/><Relationship Id="rId81" Type="http://schemas.openxmlformats.org/officeDocument/2006/relationships/worksheet" Target="worksheets/sheet80.xml"/><Relationship Id="rId82" Type="http://schemas.openxmlformats.org/officeDocument/2006/relationships/worksheet" Target="worksheets/sheet81.xml"/><Relationship Id="rId83" Type="http://schemas.openxmlformats.org/officeDocument/2006/relationships/worksheet" Target="worksheets/sheet82.xml"/><Relationship Id="rId84" Type="http://schemas.openxmlformats.org/officeDocument/2006/relationships/worksheet" Target="worksheets/sheet83.xml"/><Relationship Id="rId85" Type="http://schemas.openxmlformats.org/officeDocument/2006/relationships/worksheet" Target="worksheets/sheet84.xml"/><Relationship Id="rId86" Type="http://schemas.openxmlformats.org/officeDocument/2006/relationships/worksheet" Target="worksheets/sheet85.xml"/><Relationship Id="rId87" Type="http://schemas.openxmlformats.org/officeDocument/2006/relationships/worksheet" Target="worksheets/sheet86.xml"/><Relationship Id="rId88" Type="http://schemas.openxmlformats.org/officeDocument/2006/relationships/worksheet" Target="worksheets/sheet87.xml"/><Relationship Id="rId89" Type="http://schemas.openxmlformats.org/officeDocument/2006/relationships/worksheet" Target="worksheets/sheet88.xml"/><Relationship Id="rId90" Type="http://schemas.openxmlformats.org/officeDocument/2006/relationships/worksheet" Target="worksheets/sheet89.xml"/><Relationship Id="rId91" Type="http://schemas.openxmlformats.org/officeDocument/2006/relationships/worksheet" Target="worksheets/sheet90.xml"/><Relationship Id="rId92" Type="http://schemas.openxmlformats.org/officeDocument/2006/relationships/worksheet" Target="worksheets/sheet91.xml"/><Relationship Id="rId93" Type="http://schemas.openxmlformats.org/officeDocument/2006/relationships/worksheet" Target="worksheets/sheet92.xml"/><Relationship Id="rId94" Type="http://schemas.openxmlformats.org/officeDocument/2006/relationships/worksheet" Target="worksheets/sheet93.xml"/><Relationship Id="rId95" Type="http://schemas.openxmlformats.org/officeDocument/2006/relationships/worksheet" Target="worksheets/sheet94.xml"/><Relationship Id="rId96" Type="http://schemas.openxmlformats.org/officeDocument/2006/relationships/worksheet" Target="worksheets/sheet95.xml"/><Relationship Id="rId97" Type="http://schemas.openxmlformats.org/officeDocument/2006/relationships/worksheet" Target="worksheets/sheet96.xml"/><Relationship Id="rId98" Type="http://schemas.openxmlformats.org/officeDocument/2006/relationships/worksheet" Target="worksheets/sheet97.xml"/><Relationship Id="rId99" Type="http://schemas.openxmlformats.org/officeDocument/2006/relationships/worksheet" Target="worksheets/sheet98.xml"/><Relationship Id="rId100" Type="http://schemas.openxmlformats.org/officeDocument/2006/relationships/worksheet" Target="worksheets/sheet99.xml"/><Relationship Id="rId101" Type="http://schemas.openxmlformats.org/officeDocument/2006/relationships/worksheet" Target="worksheets/sheet100.xml"/><Relationship Id="rId102" Type="http://schemas.openxmlformats.org/officeDocument/2006/relationships/worksheet" Target="worksheets/sheet101.xml"/><Relationship Id="rId103" Type="http://schemas.openxmlformats.org/officeDocument/2006/relationships/worksheet" Target="worksheets/sheet102.xml"/><Relationship Id="rId104" Type="http://schemas.openxmlformats.org/officeDocument/2006/relationships/worksheet" Target="worksheets/sheet103.xml"/><Relationship Id="rId105" Type="http://schemas.openxmlformats.org/officeDocument/2006/relationships/worksheet" Target="worksheets/sheet104.xml"/><Relationship Id="rId106" Type="http://schemas.openxmlformats.org/officeDocument/2006/relationships/worksheet" Target="worksheets/sheet105.xml"/><Relationship Id="rId107" Type="http://schemas.openxmlformats.org/officeDocument/2006/relationships/worksheet" Target="worksheets/sheet106.xml"/><Relationship Id="rId108" Type="http://schemas.openxmlformats.org/officeDocument/2006/relationships/worksheet" Target="worksheets/sheet107.xml"/><Relationship Id="rId109" Type="http://schemas.openxmlformats.org/officeDocument/2006/relationships/worksheet" Target="worksheets/sheet108.xml"/><Relationship Id="rId110" Type="http://schemas.openxmlformats.org/officeDocument/2006/relationships/worksheet" Target="worksheets/sheet109.xml"/><Relationship Id="rId111" Type="http://schemas.openxmlformats.org/officeDocument/2006/relationships/worksheet" Target="worksheets/sheet110.xml"/><Relationship Id="rId112" Type="http://schemas.openxmlformats.org/officeDocument/2006/relationships/worksheet" Target="worksheets/sheet111.xml"/><Relationship Id="rId113" Type="http://schemas.openxmlformats.org/officeDocument/2006/relationships/worksheet" Target="worksheets/sheet112.xml"/><Relationship Id="rId114" Type="http://schemas.openxmlformats.org/officeDocument/2006/relationships/worksheet" Target="worksheets/sheet113.xml"/><Relationship Id="rId115" Type="http://schemas.openxmlformats.org/officeDocument/2006/relationships/worksheet" Target="worksheets/sheet114.xml"/><Relationship Id="rId116" Type="http://schemas.openxmlformats.org/officeDocument/2006/relationships/worksheet" Target="worksheets/sheet115.xml"/><Relationship Id="rId117" Type="http://schemas.openxmlformats.org/officeDocument/2006/relationships/worksheet" Target="worksheets/sheet116.xml"/><Relationship Id="rId118" Type="http://schemas.openxmlformats.org/officeDocument/2006/relationships/worksheet" Target="worksheets/sheet117.xml"/><Relationship Id="rId119" Type="http://schemas.openxmlformats.org/officeDocument/2006/relationships/worksheet" Target="worksheets/sheet118.xml"/><Relationship Id="rId120" Type="http://schemas.openxmlformats.org/officeDocument/2006/relationships/worksheet" Target="worksheets/sheet119.xml"/><Relationship Id="rId121" Type="http://schemas.openxmlformats.org/officeDocument/2006/relationships/worksheet" Target="worksheets/sheet120.xml"/><Relationship Id="rId122" Type="http://schemas.openxmlformats.org/officeDocument/2006/relationships/worksheet" Target="worksheets/sheet121.xml"/><Relationship Id="rId123" Type="http://schemas.openxmlformats.org/officeDocument/2006/relationships/worksheet" Target="worksheets/sheet122.xml"/><Relationship Id="rId124" Type="http://schemas.openxmlformats.org/officeDocument/2006/relationships/worksheet" Target="worksheets/sheet123.xml"/><Relationship Id="rId125" Type="http://schemas.openxmlformats.org/officeDocument/2006/relationships/worksheet" Target="worksheets/sheet124.xml"/><Relationship Id="rId126" Type="http://schemas.openxmlformats.org/officeDocument/2006/relationships/worksheet" Target="worksheets/sheet125.xml"/><Relationship Id="rId127" Type="http://schemas.openxmlformats.org/officeDocument/2006/relationships/worksheet" Target="worksheets/sheet126.xml"/><Relationship Id="rId128" Type="http://schemas.openxmlformats.org/officeDocument/2006/relationships/worksheet" Target="worksheets/sheet127.xml"/><Relationship Id="rId129" Type="http://schemas.openxmlformats.org/officeDocument/2006/relationships/worksheet" Target="worksheets/sheet128.xml"/><Relationship Id="rId130" Type="http://schemas.openxmlformats.org/officeDocument/2006/relationships/worksheet" Target="worksheets/sheet129.xml"/><Relationship Id="rId131" Type="http://schemas.openxmlformats.org/officeDocument/2006/relationships/worksheet" Target="worksheets/sheet130.xml"/><Relationship Id="rId132" Type="http://schemas.openxmlformats.org/officeDocument/2006/relationships/worksheet" Target="worksheets/sheet131.xml"/><Relationship Id="rId133" Type="http://schemas.openxmlformats.org/officeDocument/2006/relationships/worksheet" Target="worksheets/sheet132.xml"/><Relationship Id="rId134" Type="http://schemas.openxmlformats.org/officeDocument/2006/relationships/worksheet" Target="worksheets/sheet133.xml"/><Relationship Id="rId135" Type="http://schemas.openxmlformats.org/officeDocument/2006/relationships/worksheet" Target="worksheets/sheet134.xml"/><Relationship Id="rId136" Type="http://schemas.openxmlformats.org/officeDocument/2006/relationships/worksheet" Target="worksheets/sheet135.xml"/><Relationship Id="rId137" Type="http://schemas.openxmlformats.org/officeDocument/2006/relationships/worksheet" Target="worksheets/sheet136.xml"/><Relationship Id="rId138" Type="http://schemas.openxmlformats.org/officeDocument/2006/relationships/worksheet" Target="worksheets/sheet137.xml"/><Relationship Id="rId139" Type="http://schemas.openxmlformats.org/officeDocument/2006/relationships/worksheet" Target="worksheets/sheet138.xml"/><Relationship Id="rId140" Type="http://schemas.openxmlformats.org/officeDocument/2006/relationships/worksheet" Target="worksheets/sheet139.xml"/><Relationship Id="rId141" Type="http://schemas.openxmlformats.org/officeDocument/2006/relationships/worksheet" Target="worksheets/sheet140.xml"/><Relationship Id="rId142" Type="http://schemas.openxmlformats.org/officeDocument/2006/relationships/worksheet" Target="worksheets/sheet141.xml"/><Relationship Id="rId143" Type="http://schemas.openxmlformats.org/officeDocument/2006/relationships/worksheet" Target="worksheets/sheet142.xml"/><Relationship Id="rId144" Type="http://schemas.openxmlformats.org/officeDocument/2006/relationships/worksheet" Target="worksheets/sheet143.xml"/><Relationship Id="rId145" Type="http://schemas.openxmlformats.org/officeDocument/2006/relationships/worksheet" Target="worksheets/sheet144.xml"/><Relationship Id="rId146" Type="http://schemas.openxmlformats.org/officeDocument/2006/relationships/worksheet" Target="worksheets/sheet145.xml"/><Relationship Id="rId147" Type="http://schemas.openxmlformats.org/officeDocument/2006/relationships/worksheet" Target="worksheets/sheet146.xml"/><Relationship Id="rId148" Type="http://schemas.openxmlformats.org/officeDocument/2006/relationships/worksheet" Target="worksheets/sheet147.xml"/><Relationship Id="rId149" Type="http://schemas.openxmlformats.org/officeDocument/2006/relationships/worksheet" Target="worksheets/sheet148.xml"/><Relationship Id="rId150" Type="http://schemas.openxmlformats.org/officeDocument/2006/relationships/worksheet" Target="worksheets/sheet149.xml"/><Relationship Id="rId151" Type="http://schemas.openxmlformats.org/officeDocument/2006/relationships/worksheet" Target="worksheets/sheet150.xml"/><Relationship Id="rId152" Type="http://schemas.openxmlformats.org/officeDocument/2006/relationships/worksheet" Target="worksheets/sheet151.xml"/><Relationship Id="rId153" Type="http://schemas.openxmlformats.org/officeDocument/2006/relationships/worksheet" Target="worksheets/sheet152.xml"/><Relationship Id="rId154" Type="http://schemas.openxmlformats.org/officeDocument/2006/relationships/worksheet" Target="worksheets/sheet153.xml"/><Relationship Id="rId155" Type="http://schemas.openxmlformats.org/officeDocument/2006/relationships/worksheet" Target="worksheets/sheet154.xml"/><Relationship Id="rId156" Type="http://schemas.openxmlformats.org/officeDocument/2006/relationships/worksheet" Target="worksheets/sheet155.xml"/><Relationship Id="rId157" Type="http://schemas.openxmlformats.org/officeDocument/2006/relationships/worksheet" Target="worksheets/sheet156.xml"/><Relationship Id="rId158" Type="http://schemas.openxmlformats.org/officeDocument/2006/relationships/worksheet" Target="worksheets/sheet157.xml"/><Relationship Id="rId159" Type="http://schemas.openxmlformats.org/officeDocument/2006/relationships/worksheet" Target="worksheets/sheet158.xml"/><Relationship Id="rId160" Type="http://schemas.openxmlformats.org/officeDocument/2006/relationships/worksheet" Target="worksheets/sheet159.xml"/><Relationship Id="rId161" Type="http://schemas.openxmlformats.org/officeDocument/2006/relationships/worksheet" Target="worksheets/sheet160.xml"/><Relationship Id="rId162" Type="http://schemas.openxmlformats.org/officeDocument/2006/relationships/worksheet" Target="worksheets/sheet161.xml"/><Relationship Id="rId163" Type="http://schemas.openxmlformats.org/officeDocument/2006/relationships/worksheet" Target="worksheets/sheet162.xml"/><Relationship Id="rId164" Type="http://schemas.openxmlformats.org/officeDocument/2006/relationships/worksheet" Target="worksheets/sheet163.xml"/><Relationship Id="rId165" Type="http://schemas.openxmlformats.org/officeDocument/2006/relationships/worksheet" Target="worksheets/sheet164.xml"/><Relationship Id="rId166" Type="http://schemas.openxmlformats.org/officeDocument/2006/relationships/worksheet" Target="worksheets/sheet165.xml"/><Relationship Id="rId167" Type="http://schemas.openxmlformats.org/officeDocument/2006/relationships/worksheet" Target="worksheets/sheet166.xml"/><Relationship Id="rId168" Type="http://schemas.openxmlformats.org/officeDocument/2006/relationships/worksheet" Target="worksheets/sheet167.xml"/><Relationship Id="rId169" Type="http://schemas.openxmlformats.org/officeDocument/2006/relationships/worksheet" Target="worksheets/sheet168.xml"/><Relationship Id="rId170" Type="http://schemas.openxmlformats.org/officeDocument/2006/relationships/worksheet" Target="worksheets/sheet169.xml"/><Relationship Id="rId171" Type="http://schemas.openxmlformats.org/officeDocument/2006/relationships/worksheet" Target="worksheets/sheet170.xml"/><Relationship Id="rId172" Type="http://schemas.openxmlformats.org/officeDocument/2006/relationships/worksheet" Target="worksheets/sheet171.xml"/><Relationship Id="rId173" Type="http://schemas.openxmlformats.org/officeDocument/2006/relationships/worksheet" Target="worksheets/sheet172.xml"/><Relationship Id="rId174" Type="http://schemas.openxmlformats.org/officeDocument/2006/relationships/worksheet" Target="worksheets/sheet173.xml"/><Relationship Id="rId175" Type="http://schemas.openxmlformats.org/officeDocument/2006/relationships/worksheet" Target="worksheets/sheet174.xml"/><Relationship Id="rId176" Type="http://schemas.openxmlformats.org/officeDocument/2006/relationships/worksheet" Target="worksheets/sheet175.xml"/><Relationship Id="rId17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16200</xdr:colOff>
      <xdr:row>0</xdr:row>
      <xdr:rowOff>0</xdr:rowOff>
    </xdr:from>
    <xdr:to>
      <xdr:col>3</xdr:col>
      <xdr:colOff>613080</xdr:colOff>
      <xdr:row>3</xdr:row>
      <xdr:rowOff>112680</xdr:rowOff>
    </xdr:to>
    <xdr:pic>
      <xdr:nvPicPr>
        <xdr:cNvPr id="0" name="Figura 2" descr=""/>
        <xdr:cNvPicPr/>
      </xdr:nvPicPr>
      <xdr:blipFill>
        <a:blip r:embed="rId1"/>
        <a:stretch/>
      </xdr:blipFill>
      <xdr:spPr>
        <a:xfrm>
          <a:off x="4610880" y="0"/>
          <a:ext cx="596880" cy="6001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75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6" activeCellId="0" sqref="H16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86888</v>
      </c>
      <c r="E3" s="11" t="n">
        <f aca="false">IF(C20&lt;=25%,D20,MIN(E20:F20))</f>
        <v>0.58</v>
      </c>
      <c r="F3" s="11" t="n">
        <f aca="false">MIN(H3:H17)</f>
        <v>0.24</v>
      </c>
      <c r="G3" s="12" t="s">
        <v>12</v>
      </c>
      <c r="H3" s="13" t="n">
        <v>4.69</v>
      </c>
      <c r="I3" s="14" t="str">
        <f aca="false">IF(H3="","",(IF($C$20&lt;25%,"N/A",IF(H3&lt;=($D$20+$A$20),H3,"Descartado"))))</f>
        <v>Descartado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0.51</v>
      </c>
      <c r="I4" s="14" t="n">
        <f aca="false">IF(H4="","",(IF($C$20&lt;25%,"N/A",IF(H4&lt;=($D$20+$A$20),H4,"Descartado"))))</f>
        <v>0.51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0.94</v>
      </c>
      <c r="I5" s="14" t="n">
        <f aca="false">IF(H5="","",(IF($C$20&lt;25%,"N/A",IF(H5&lt;=($D$20+$A$20),H5,"Descartado"))))</f>
        <v>0.94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0.24</v>
      </c>
      <c r="I6" s="14" t="n">
        <f aca="false">IF(H6="","",(IF($C$20&lt;25%,"N/A",IF(H6&lt;=($D$20+$A$20),H6,"Descartado"))))</f>
        <v>0.24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1.08</v>
      </c>
      <c r="I7" s="14" t="n">
        <f aca="false">IF(H7="","",(IF($C$20&lt;25%,"N/A",IF(H7&lt;=($D$20+$A$20),H7,"Descartado"))))</f>
        <v>1.08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17</v>
      </c>
      <c r="H8" s="13" t="n">
        <v>0.28</v>
      </c>
      <c r="I8" s="14" t="n">
        <f aca="false">IF(H8="","",(IF($C$20&lt;25%,"N/A",IF(H8&lt;=($D$20+$A$20),H8,"Descartado"))))</f>
        <v>0.28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18</v>
      </c>
      <c r="H9" s="13" t="n">
        <v>0.29</v>
      </c>
      <c r="I9" s="14" t="n">
        <f aca="false">IF(H9="","",(IF($C$20&lt;25%,"N/A",IF(H9&lt;=($D$20+$A$20),H9,"Descartado"))))</f>
        <v>0.29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4.7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4.7</v>
      </c>
      <c r="I11" s="14" t="str">
        <f aca="false">IF(H11="","",(IF($C$20&lt;25%,"N/A",IF(H11&lt;=($D$20+$A$20),H11,"Descartado"))))</f>
        <v>Descartado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2.1</v>
      </c>
      <c r="I12" s="14" t="n">
        <f aca="false">IF(H12="","",(IF($C$20&lt;25%,"N/A",IF(H12&lt;=($D$20+$A$20),H12,"Descartado"))))</f>
        <v>2.1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22</v>
      </c>
      <c r="H13" s="13" t="n">
        <v>0.58</v>
      </c>
      <c r="I13" s="14" t="n">
        <f aca="false">IF(H13="","",(IF($C$20&lt;25%,"N/A",IF(H13&lt;=($D$20+$A$20),H13,"Descartado"))))</f>
        <v>0.58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23</v>
      </c>
      <c r="H14" s="13" t="n">
        <v>0.53</v>
      </c>
      <c r="I14" s="14" t="n">
        <f aca="false">IF(H14="","",(IF($C$20&lt;25%,"N/A",IF(H14&lt;=($D$20+$A$20),H14,"Descartado"))))</f>
        <v>0.53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 t="s">
        <v>24</v>
      </c>
      <c r="H15" s="13" t="n">
        <v>0.25</v>
      </c>
      <c r="I15" s="14" t="n">
        <f aca="false">IF(H15="","",(IF($C$20&lt;25%,"N/A",IF(H15&lt;=($D$20+$A$20),H15,"Descartado"))))</f>
        <v>0.25</v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1.83092592520553</v>
      </c>
      <c r="B20" s="25" t="n">
        <f aca="false">COUNT(H3:H17)</f>
        <v>13</v>
      </c>
      <c r="C20" s="26" t="n">
        <f aca="false">IF(B20&lt;2,"N/A",(A20/D20))</f>
        <v>1.13722107155623</v>
      </c>
      <c r="D20" s="27" t="n">
        <f aca="false">ROUND(AVERAGE(H3:H17),2)</f>
        <v>1.61</v>
      </c>
      <c r="E20" s="28" t="n">
        <f aca="false">IFERROR(ROUND(IF(B20&lt;2,"N/A",(IF(C20&lt;=25%,"N/A",AVERAGE(I3:I17)))),2),"N/A")</f>
        <v>0.68</v>
      </c>
      <c r="F20" s="28" t="n">
        <f aca="false">ROUND(MEDIAN(H3:H17),2)</f>
        <v>0.58</v>
      </c>
      <c r="G20" s="29" t="str">
        <f aca="false">INDEX(G3:G17,MATCH(H20,H3:H17,0))</f>
        <v>19.827.650/0001-33 LEITE &amp; LIMA LTDA</v>
      </c>
      <c r="H20" s="30" t="n">
        <f aca="false">MIN(H3:H17)</f>
        <v>0.24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0.58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50395.04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60</v>
      </c>
      <c r="C3" s="9" t="s">
        <v>11</v>
      </c>
      <c r="D3" s="10" t="n">
        <v>437</v>
      </c>
      <c r="E3" s="11" t="n">
        <f aca="false">IF(C20&lt;=25%,D20,MIN(E20:F20))</f>
        <v>9.07</v>
      </c>
      <c r="F3" s="11" t="n">
        <f aca="false">MIN(H3:H17)</f>
        <v>5.16</v>
      </c>
      <c r="G3" s="12" t="s">
        <v>12</v>
      </c>
      <c r="H3" s="13" t="n">
        <v>12.54</v>
      </c>
      <c r="I3" s="14" t="n">
        <f aca="false">IF(H3="","",(IF($C$20&lt;25%,"N/A",IF(H3&lt;=($D$20+$A$20),H3,"Descartado"))))</f>
        <v>12.54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12.47</v>
      </c>
      <c r="I4" s="14" t="n">
        <f aca="false">IF(H4="","",(IF($C$20&lt;25%,"N/A",IF(H4&lt;=($D$20+$A$20),H4,"Descartado"))))</f>
        <v>12.47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7.94</v>
      </c>
      <c r="I5" s="14" t="n">
        <f aca="false">IF(H5="","",(IF($C$20&lt;25%,"N/A",IF(H5&lt;=($D$20+$A$20),H5,"Descartado"))))</f>
        <v>7.94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12.54</v>
      </c>
      <c r="I6" s="14" t="n">
        <f aca="false">IF(H6="","",(IF($C$20&lt;25%,"N/A",IF(H6&lt;=($D$20+$A$20),H6,"Descartado"))))</f>
        <v>12.54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12.54</v>
      </c>
      <c r="I8" s="14" t="n">
        <f aca="false">IF(H8="","",(IF($C$20&lt;25%,"N/A",IF(H8&lt;=($D$20+$A$20),H8,"Descartado"))))</f>
        <v>12.54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7.95</v>
      </c>
      <c r="I9" s="14" t="n">
        <f aca="false">IF(H9="","",(IF($C$20&lt;25%,"N/A",IF(H9&lt;=($D$20+$A$20),H9,"Descartado"))))</f>
        <v>7.95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5.26</v>
      </c>
      <c r="I11" s="14" t="n">
        <f aca="false">IF(H11="","",(IF($C$20&lt;25%,"N/A",IF(H11&lt;=($D$20+$A$20),H11,"Descartado"))))</f>
        <v>5.26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5.26</v>
      </c>
      <c r="I12" s="14" t="n">
        <f aca="false">IF(H12="","",(IF($C$20&lt;25%,"N/A",IF(H12&lt;=($D$20+$A$20),H12,"Descartado"))))</f>
        <v>5.26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30.5859268473445</v>
      </c>
      <c r="B20" s="25" t="n">
        <f aca="false">COUNT(H3:H17)</f>
        <v>10</v>
      </c>
      <c r="C20" s="26" t="n">
        <f aca="false">IF(B20&lt;2,"N/A",(A20/D20))</f>
        <v>1.63648618765888</v>
      </c>
      <c r="D20" s="27" t="n">
        <f aca="false">ROUND(AVERAGE(H3:H17),2)</f>
        <v>18.69</v>
      </c>
      <c r="E20" s="28" t="n">
        <f aca="false">IFERROR(ROUND(IF(B20&lt;2,"N/A",(IF(C20&lt;=25%,"N/A",AVERAGE(I3:I17)))),2),"N/A")</f>
        <v>9.07</v>
      </c>
      <c r="F20" s="28" t="n">
        <f aca="false">ROUND(MEDIAN(H3:H17),2)</f>
        <v>10.21</v>
      </c>
      <c r="G20" s="29" t="str">
        <f aca="false">INDEX(G3:G17,MATCH(H20,H3:H17,0))</f>
        <v>02.730.010/0001-08 ANGELO FREITAS SAUDE AMBIENTAL EIRELI</v>
      </c>
      <c r="H20" s="30" t="n">
        <f aca="false">MIN(H3:H17)</f>
        <v>5.16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9.07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3963.59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241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242</v>
      </c>
      <c r="C3" s="9" t="s">
        <v>11</v>
      </c>
      <c r="D3" s="10" t="n">
        <v>1362</v>
      </c>
      <c r="E3" s="11" t="n">
        <f aca="false">IF(C20&lt;=25%,D20,MIN(E20:F20))</f>
        <v>0.37</v>
      </c>
      <c r="F3" s="11" t="n">
        <f aca="false">MIN(H3:H17)</f>
        <v>0.21</v>
      </c>
      <c r="G3" s="12" t="s">
        <v>12</v>
      </c>
      <c r="H3" s="13" t="n">
        <v>0.45</v>
      </c>
      <c r="I3" s="14" t="n">
        <f aca="false">IF(H3="","",(IF($C$20&lt;25%,"N/A",IF(H3&lt;=($D$20+$A$20),H3,"Descartado"))))</f>
        <v>0.45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0.45</v>
      </c>
      <c r="I4" s="14" t="n">
        <f aca="false">IF(H4="","",(IF($C$20&lt;25%,"N/A",IF(H4&lt;=($D$20+$A$20),H4,"Descartado"))))</f>
        <v>0.45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0.26</v>
      </c>
      <c r="I5" s="14" t="n">
        <f aca="false">IF(H5="","",(IF($C$20&lt;25%,"N/A",IF(H5&lt;=($D$20+$A$20),H5,"Descartado"))))</f>
        <v>0.26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0.29</v>
      </c>
      <c r="I6" s="14" t="n">
        <f aca="false">IF(H6="","",(IF($C$20&lt;25%,"N/A",IF(H6&lt;=($D$20+$A$20),H6,"Descartado"))))</f>
        <v>0.29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0.45</v>
      </c>
      <c r="I7" s="14" t="n">
        <f aca="false">IF(H7="","",(IF($C$20&lt;25%,"N/A",IF(H7&lt;=($D$20+$A$20),H7,"Descartado"))))</f>
        <v>0.45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0.45</v>
      </c>
      <c r="I8" s="14" t="n">
        <f aca="false">IF(H8="","",(IF($C$20&lt;25%,"N/A",IF(H8&lt;=($D$20+$A$20),H8,"Descartado"))))</f>
        <v>0.45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0.45</v>
      </c>
      <c r="I9" s="14" t="n">
        <f aca="false">IF(H9="","",(IF($C$20&lt;25%,"N/A",IF(H9&lt;=($D$20+$A$20),H9,"Descartado"))))</f>
        <v>0.45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0.21</v>
      </c>
      <c r="I11" s="14" t="n">
        <f aca="false">IF(H11="","",(IF($C$20&lt;25%,"N/A",IF(H11&lt;=($D$20+$A$20),H11,"Descartado"))))</f>
        <v>0.21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0.36</v>
      </c>
      <c r="I12" s="14" t="n">
        <f aca="false">IF(H12="","",(IF($C$20&lt;25%,"N/A",IF(H12&lt;=($D$20+$A$20),H12,"Descartado"))))</f>
        <v>0.36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33.1646899913481</v>
      </c>
      <c r="B20" s="25" t="n">
        <f aca="false">COUNT(H3:H17)</f>
        <v>10</v>
      </c>
      <c r="C20" s="26" t="n">
        <f aca="false">IF(B20&lt;2,"N/A",(A20/D20))</f>
        <v>3.05383885739853</v>
      </c>
      <c r="D20" s="27" t="n">
        <f aca="false">ROUND(AVERAGE(H3:H17),2)</f>
        <v>10.86</v>
      </c>
      <c r="E20" s="28" t="n">
        <f aca="false">IFERROR(ROUND(IF(B20&lt;2,"N/A",(IF(C20&lt;=25%,"N/A",AVERAGE(I3:I17)))),2),"N/A")</f>
        <v>0.37</v>
      </c>
      <c r="F20" s="28" t="n">
        <f aca="false">ROUND(MEDIAN(H3:H17),2)</f>
        <v>0.45</v>
      </c>
      <c r="G20" s="29" t="str">
        <f aca="false">INDEX(G3:G17,MATCH(H20,H3:H17,0))</f>
        <v>16.492.097/0001-37 L F OLIVEIRA CONSTRUCOES EIRELI</v>
      </c>
      <c r="H20" s="30" t="n">
        <f aca="false">MIN(H3:H17)</f>
        <v>0.21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0.37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503.94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243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244</v>
      </c>
      <c r="C3" s="9" t="s">
        <v>11</v>
      </c>
      <c r="D3" s="10" t="n">
        <v>390</v>
      </c>
      <c r="E3" s="11" t="n">
        <f aca="false">IF(C20&lt;=25%,D20,MIN(E20:F20))</f>
        <v>1.51</v>
      </c>
      <c r="F3" s="11" t="n">
        <f aca="false">MIN(H3:H17)</f>
        <v>0.33</v>
      </c>
      <c r="G3" s="12" t="s">
        <v>12</v>
      </c>
      <c r="H3" s="13" t="n">
        <v>1.88</v>
      </c>
      <c r="I3" s="14" t="n">
        <f aca="false">IF(H3="","",(IF($C$20&lt;25%,"N/A",IF(H3&lt;=($D$20+$A$20),H3,"Descartado"))))</f>
        <v>1.88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1.88</v>
      </c>
      <c r="I4" s="14" t="n">
        <f aca="false">IF(H4="","",(IF($C$20&lt;25%,"N/A",IF(H4&lt;=($D$20+$A$20),H4,"Descartado"))))</f>
        <v>1.88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0.53</v>
      </c>
      <c r="I5" s="14" t="n">
        <f aca="false">IF(H5="","",(IF($C$20&lt;25%,"N/A",IF(H5&lt;=($D$20+$A$20),H5,"Descartado"))))</f>
        <v>0.53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1.63</v>
      </c>
      <c r="I6" s="14" t="n">
        <f aca="false">IF(H6="","",(IF($C$20&lt;25%,"N/A",IF(H6&lt;=($D$20+$A$20),H6,"Descartado"))))</f>
        <v>1.63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1.88</v>
      </c>
      <c r="I7" s="14" t="n">
        <f aca="false">IF(H7="","",(IF($C$20&lt;25%,"N/A",IF(H7&lt;=($D$20+$A$20),H7,"Descartado"))))</f>
        <v>1.88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1.88</v>
      </c>
      <c r="I8" s="14" t="n">
        <f aca="false">IF(H8="","",(IF($C$20&lt;25%,"N/A",IF(H8&lt;=($D$20+$A$20),H8,"Descartado"))))</f>
        <v>1.88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1.88</v>
      </c>
      <c r="I9" s="14" t="n">
        <f aca="false">IF(H9="","",(IF($C$20&lt;25%,"N/A",IF(H9&lt;=($D$20+$A$20),H9,"Descartado"))))</f>
        <v>1.88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0.33</v>
      </c>
      <c r="I11" s="14" t="n">
        <f aca="false">IF(H11="","",(IF($C$20&lt;25%,"N/A",IF(H11&lt;=($D$20+$A$20),H11,"Descartado"))))</f>
        <v>0.33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1.68</v>
      </c>
      <c r="I12" s="14" t="n">
        <f aca="false">IF(H12="","",(IF($C$20&lt;25%,"N/A",IF(H12&lt;=($D$20+$A$20),H12,"Descartado"))))</f>
        <v>1.68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32.811387521882</v>
      </c>
      <c r="B20" s="25" t="n">
        <f aca="false">COUNT(H3:H17)</f>
        <v>10</v>
      </c>
      <c r="C20" s="26" t="n">
        <f aca="false">IF(B20&lt;2,"N/A",(A20/D20))</f>
        <v>2.76190130655572</v>
      </c>
      <c r="D20" s="27" t="n">
        <f aca="false">ROUND(AVERAGE(H3:H17),2)</f>
        <v>11.88</v>
      </c>
      <c r="E20" s="28" t="n">
        <f aca="false">IFERROR(ROUND(IF(B20&lt;2,"N/A",(IF(C20&lt;=25%,"N/A",AVERAGE(I3:I17)))),2),"N/A")</f>
        <v>1.51</v>
      </c>
      <c r="F20" s="28" t="n">
        <f aca="false">ROUND(MEDIAN(H3:H17),2)</f>
        <v>1.88</v>
      </c>
      <c r="G20" s="29" t="str">
        <f aca="false">INDEX(G3:G17,MATCH(H20,H3:H17,0))</f>
        <v>16.492.097/0001-37 L F OLIVEIRA CONSTRUCOES EIRELI</v>
      </c>
      <c r="H20" s="30" t="n">
        <f aca="false">MIN(H3:H17)</f>
        <v>0.33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1.51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588.9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245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246</v>
      </c>
      <c r="C3" s="9" t="s">
        <v>11</v>
      </c>
      <c r="D3" s="10" t="n">
        <v>576</v>
      </c>
      <c r="E3" s="11" t="n">
        <f aca="false">IF(C20&lt;=25%,D20,MIN(E20:F20))</f>
        <v>7.97</v>
      </c>
      <c r="F3" s="11" t="n">
        <f aca="false">MIN(H3:H17)</f>
        <v>4.21</v>
      </c>
      <c r="G3" s="12" t="s">
        <v>12</v>
      </c>
      <c r="H3" s="13" t="n">
        <v>10.49</v>
      </c>
      <c r="I3" s="14" t="n">
        <f aca="false">IF(H3="","",(IF($C$20&lt;25%,"N/A",IF(H3&lt;=($D$20+$A$20),H3,"Descartado"))))</f>
        <v>10.49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10.49</v>
      </c>
      <c r="I4" s="14" t="n">
        <f aca="false">IF(H4="","",(IF($C$20&lt;25%,"N/A",IF(H4&lt;=($D$20+$A$20),H4,"Descartado"))))</f>
        <v>10.49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4.21</v>
      </c>
      <c r="I5" s="14" t="n">
        <f aca="false">IF(H5="","",(IF($C$20&lt;25%,"N/A",IF(H5&lt;=($D$20+$A$20),H5,"Descartado"))))</f>
        <v>4.21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9.35</v>
      </c>
      <c r="I6" s="14" t="n">
        <f aca="false">IF(H6="","",(IF($C$20&lt;25%,"N/A",IF(H6&lt;=($D$20+$A$20),H6,"Descartado"))))</f>
        <v>9.35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10.49</v>
      </c>
      <c r="I8" s="14" t="n">
        <f aca="false">IF(H8="","",(IF($C$20&lt;25%,"N/A",IF(H8&lt;=($D$20+$A$20),H8,"Descartado"))))</f>
        <v>10.49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10.49</v>
      </c>
      <c r="I9" s="14" t="n">
        <f aca="false">IF(H9="","",(IF($C$20&lt;25%,"N/A",IF(H9&lt;=($D$20+$A$20),H9,"Descartado"))))</f>
        <v>10.49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4.74</v>
      </c>
      <c r="I11" s="14" t="n">
        <f aca="false">IF(H11="","",(IF($C$20&lt;25%,"N/A",IF(H11&lt;=($D$20+$A$20),H11,"Descartado"))))</f>
        <v>4.74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6.31</v>
      </c>
      <c r="I12" s="14" t="n">
        <f aca="false">IF(H12="","",(IF($C$20&lt;25%,"N/A",IF(H12&lt;=($D$20+$A$20),H12,"Descartado"))))</f>
        <v>6.31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30.8753529174612</v>
      </c>
      <c r="B20" s="25" t="n">
        <f aca="false">COUNT(H3:H17)</f>
        <v>10</v>
      </c>
      <c r="C20" s="26" t="n">
        <f aca="false">IF(B20&lt;2,"N/A",(A20/D20))</f>
        <v>1.74437022132549</v>
      </c>
      <c r="D20" s="27" t="n">
        <f aca="false">ROUND(AVERAGE(H3:H17),2)</f>
        <v>17.7</v>
      </c>
      <c r="E20" s="28" t="n">
        <f aca="false">IFERROR(ROUND(IF(B20&lt;2,"N/A",(IF(C20&lt;=25%,"N/A",AVERAGE(I3:I17)))),2),"N/A")</f>
        <v>7.97</v>
      </c>
      <c r="F20" s="28" t="n">
        <f aca="false">ROUND(MEDIAN(H3:H17),2)</f>
        <v>9.92</v>
      </c>
      <c r="G20" s="29" t="str">
        <f aca="false">INDEX(G3:G17,MATCH(H20,H3:H17,0))</f>
        <v>19.827.650/0001-33 LEITE &amp; LIMA LTDA</v>
      </c>
      <c r="H20" s="30" t="n">
        <f aca="false">MIN(H3:H17)</f>
        <v>4.21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7.97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4590.72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247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248</v>
      </c>
      <c r="C3" s="9" t="s">
        <v>11</v>
      </c>
      <c r="D3" s="10" t="n">
        <v>270</v>
      </c>
      <c r="E3" s="11" t="n">
        <f aca="false">IF(C20&lt;=25%,D20,MIN(E20:F20))</f>
        <v>8.6</v>
      </c>
      <c r="F3" s="11" t="n">
        <f aca="false">MIN(H3:H17)</f>
        <v>4.47</v>
      </c>
      <c r="G3" s="12" t="s">
        <v>12</v>
      </c>
      <c r="H3" s="13" t="n">
        <v>11.49</v>
      </c>
      <c r="I3" s="14" t="n">
        <f aca="false">IF(H3="","",(IF($C$20&lt;25%,"N/A",IF(H3&lt;=($D$20+$A$20),H3,"Descartado"))))</f>
        <v>11.49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11.49</v>
      </c>
      <c r="I4" s="14" t="n">
        <f aca="false">IF(H4="","",(IF($C$20&lt;25%,"N/A",IF(H4&lt;=($D$20+$A$20),H4,"Descartado"))))</f>
        <v>11.49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5.26</v>
      </c>
      <c r="I5" s="14" t="n">
        <f aca="false">IF(H5="","",(IF($C$20&lt;25%,"N/A",IF(H5&lt;=($D$20+$A$20),H5,"Descartado"))))</f>
        <v>5.26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10.26</v>
      </c>
      <c r="I6" s="14" t="n">
        <f aca="false">IF(H6="","",(IF($C$20&lt;25%,"N/A",IF(H6&lt;=($D$20+$A$20),H6,"Descartado"))))</f>
        <v>10.26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11.49</v>
      </c>
      <c r="I8" s="14" t="n">
        <f aca="false">IF(H8="","",(IF($C$20&lt;25%,"N/A",IF(H8&lt;=($D$20+$A$20),H8,"Descartado"))))</f>
        <v>11.49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11.49</v>
      </c>
      <c r="I9" s="14" t="n">
        <f aca="false">IF(H9="","",(IF($C$20&lt;25%,"N/A",IF(H9&lt;=($D$20+$A$20),H9,"Descartado"))))</f>
        <v>11.49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4.47</v>
      </c>
      <c r="I11" s="14" t="n">
        <f aca="false">IF(H11="","",(IF($C$20&lt;25%,"N/A",IF(H11&lt;=($D$20+$A$20),H11,"Descartado"))))</f>
        <v>4.47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6.31</v>
      </c>
      <c r="I12" s="14" t="n">
        <f aca="false">IF(H12="","",(IF($C$20&lt;25%,"N/A",IF(H12&lt;=($D$20+$A$20),H12,"Descartado"))))</f>
        <v>6.31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30.7104177221129</v>
      </c>
      <c r="B20" s="25" t="n">
        <f aca="false">COUNT(H3:H17)</f>
        <v>10</v>
      </c>
      <c r="C20" s="26" t="n">
        <f aca="false">IF(B20&lt;2,"N/A",(A20/D20))</f>
        <v>1.68092051024154</v>
      </c>
      <c r="D20" s="27" t="n">
        <f aca="false">ROUND(AVERAGE(H3:H17),2)</f>
        <v>18.27</v>
      </c>
      <c r="E20" s="28" t="n">
        <f aca="false">IFERROR(ROUND(IF(B20&lt;2,"N/A",(IF(C20&lt;=25%,"N/A",AVERAGE(I3:I17)))),2),"N/A")</f>
        <v>8.6</v>
      </c>
      <c r="F20" s="28" t="n">
        <f aca="false">ROUND(MEDIAN(H3:H17),2)</f>
        <v>10.88</v>
      </c>
      <c r="G20" s="29" t="str">
        <f aca="false">INDEX(G3:G17,MATCH(H20,H3:H17,0))</f>
        <v>16.492.097/0001-37 L F OLIVEIRA CONSTRUCOES EIRELI</v>
      </c>
      <c r="H20" s="30" t="n">
        <f aca="false">MIN(H3:H17)</f>
        <v>4.47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8.6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2322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249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250</v>
      </c>
      <c r="C3" s="9" t="s">
        <v>11</v>
      </c>
      <c r="D3" s="10" t="n">
        <v>660</v>
      </c>
      <c r="E3" s="11" t="n">
        <f aca="false">IF(C20&lt;=25%,D20,MIN(E20:F20))</f>
        <v>5.79</v>
      </c>
      <c r="F3" s="11" t="n">
        <f aca="false">MIN(H3:H17)</f>
        <v>2.21</v>
      </c>
      <c r="G3" s="12" t="s">
        <v>12</v>
      </c>
      <c r="H3" s="13" t="n">
        <v>7.61</v>
      </c>
      <c r="I3" s="14" t="n">
        <f aca="false">IF(H3="","",(IF($C$20&lt;25%,"N/A",IF(H3&lt;=($D$20+$A$20),H3,"Descartado"))))</f>
        <v>7.61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7.61</v>
      </c>
      <c r="I4" s="14" t="n">
        <f aca="false">IF(H4="","",(IF($C$20&lt;25%,"N/A",IF(H4&lt;=($D$20+$A$20),H4,"Descartado"))))</f>
        <v>7.61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2.63</v>
      </c>
      <c r="I5" s="14" t="n">
        <f aca="false">IF(H5="","",(IF($C$20&lt;25%,"N/A",IF(H5&lt;=($D$20+$A$20),H5,"Descartado"))))</f>
        <v>2.63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6.42</v>
      </c>
      <c r="I6" s="14" t="n">
        <f aca="false">IF(H6="","",(IF($C$20&lt;25%,"N/A",IF(H6&lt;=($D$20+$A$20),H6,"Descartado"))))</f>
        <v>6.42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7.61</v>
      </c>
      <c r="I8" s="14" t="n">
        <f aca="false">IF(H8="","",(IF($C$20&lt;25%,"N/A",IF(H8&lt;=($D$20+$A$20),H8,"Descartado"))))</f>
        <v>7.61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7.61</v>
      </c>
      <c r="I9" s="14" t="n">
        <f aca="false">IF(H9="","",(IF($C$20&lt;25%,"N/A",IF(H9&lt;=($D$20+$A$20),H9,"Descartado"))))</f>
        <v>7.61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2.21</v>
      </c>
      <c r="I11" s="14" t="n">
        <f aca="false">IF(H11="","",(IF($C$20&lt;25%,"N/A",IF(H11&lt;=($D$20+$A$20),H11,"Descartado"))))</f>
        <v>2.21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5.26</v>
      </c>
      <c r="I12" s="14" t="n">
        <f aca="false">IF(H12="","",(IF($C$20&lt;25%,"N/A",IF(H12&lt;=($D$20+$A$20),H12,"Descartado"))))</f>
        <v>5.26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31.5171731142105</v>
      </c>
      <c r="B20" s="25" t="n">
        <f aca="false">COUNT(H3:H17)</f>
        <v>10</v>
      </c>
      <c r="C20" s="26" t="n">
        <f aca="false">IF(B20&lt;2,"N/A",(A20/D20))</f>
        <v>2.00236169721795</v>
      </c>
      <c r="D20" s="27" t="n">
        <f aca="false">ROUND(AVERAGE(H3:H17),2)</f>
        <v>15.74</v>
      </c>
      <c r="E20" s="28" t="n">
        <f aca="false">IFERROR(ROUND(IF(B20&lt;2,"N/A",(IF(C20&lt;=25%,"N/A",AVERAGE(I3:I17)))),2),"N/A")</f>
        <v>5.79</v>
      </c>
      <c r="F20" s="28" t="n">
        <f aca="false">ROUND(MEDIAN(H3:H17),2)</f>
        <v>7.02</v>
      </c>
      <c r="G20" s="29" t="str">
        <f aca="false">INDEX(G3:G17,MATCH(H20,H3:H17,0))</f>
        <v>16.492.097/0001-37 L F OLIVEIRA CONSTRUCOES EIRELI</v>
      </c>
      <c r="H20" s="30" t="n">
        <f aca="false">MIN(H3:H17)</f>
        <v>2.21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5.79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3821.4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251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252</v>
      </c>
      <c r="C3" s="9" t="s">
        <v>11</v>
      </c>
      <c r="D3" s="10" t="n">
        <v>159</v>
      </c>
      <c r="E3" s="11" t="n">
        <f aca="false">IF(C20&lt;=25%,D20,MIN(E20:F20))</f>
        <v>6.12</v>
      </c>
      <c r="F3" s="11" t="n">
        <f aca="false">MIN(H3:H17)</f>
        <v>2.3</v>
      </c>
      <c r="G3" s="12" t="s">
        <v>12</v>
      </c>
      <c r="H3" s="13" t="n">
        <v>8.16</v>
      </c>
      <c r="I3" s="14" t="n">
        <f aca="false">IF(H3="","",(IF($C$20&lt;25%,"N/A",IF(H3&lt;=($D$20+$A$20),H3,"Descartado"))))</f>
        <v>8.16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8.16</v>
      </c>
      <c r="I4" s="14" t="n">
        <f aca="false">IF(H4="","",(IF($C$20&lt;25%,"N/A",IF(H4&lt;=($D$20+$A$20),H4,"Descartado"))))</f>
        <v>8.16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2.63</v>
      </c>
      <c r="I5" s="14" t="n">
        <f aca="false">IF(H5="","",(IF($C$20&lt;25%,"N/A",IF(H5&lt;=($D$20+$A$20),H5,"Descartado"))))</f>
        <v>2.63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7.1</v>
      </c>
      <c r="I6" s="14" t="n">
        <f aca="false">IF(H6="","",(IF($C$20&lt;25%,"N/A",IF(H6&lt;=($D$20+$A$20),H6,"Descartado"))))</f>
        <v>7.1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8.16</v>
      </c>
      <c r="I8" s="14" t="n">
        <f aca="false">IF(H8="","",(IF($C$20&lt;25%,"N/A",IF(H8&lt;=($D$20+$A$20),H8,"Descartado"))))</f>
        <v>8.16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8.16</v>
      </c>
      <c r="I9" s="14" t="n">
        <f aca="false">IF(H9="","",(IF($C$20&lt;25%,"N/A",IF(H9&lt;=($D$20+$A$20),H9,"Descartado"))))</f>
        <v>8.16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2.3</v>
      </c>
      <c r="I11" s="14" t="n">
        <f aca="false">IF(H11="","",(IF($C$20&lt;25%,"N/A",IF(H11&lt;=($D$20+$A$20),H11,"Descartado"))))</f>
        <v>2.3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5.26</v>
      </c>
      <c r="I12" s="14" t="n">
        <f aca="false">IF(H12="","",(IF($C$20&lt;25%,"N/A",IF(H12&lt;=($D$20+$A$20),H12,"Descartado"))))</f>
        <v>5.26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31.4287968447905</v>
      </c>
      <c r="B20" s="25" t="n">
        <f aca="false">COUNT(H3:H17)</f>
        <v>10</v>
      </c>
      <c r="C20" s="26" t="n">
        <f aca="false">IF(B20&lt;2,"N/A",(A20/D20))</f>
        <v>1.96062363348662</v>
      </c>
      <c r="D20" s="27" t="n">
        <f aca="false">ROUND(AVERAGE(H3:H17),2)</f>
        <v>16.03</v>
      </c>
      <c r="E20" s="28" t="n">
        <f aca="false">IFERROR(ROUND(IF(B20&lt;2,"N/A",(IF(C20&lt;=25%,"N/A",AVERAGE(I3:I17)))),2),"N/A")</f>
        <v>6.12</v>
      </c>
      <c r="F20" s="28" t="n">
        <f aca="false">ROUND(MEDIAN(H3:H17),2)</f>
        <v>7.63</v>
      </c>
      <c r="G20" s="29" t="str">
        <f aca="false">INDEX(G3:G17,MATCH(H20,H3:H17,0))</f>
        <v>16.492.097/0001-37 L F OLIVEIRA CONSTRUCOES EIRELI</v>
      </c>
      <c r="H20" s="30" t="n">
        <f aca="false">MIN(H3:H17)</f>
        <v>2.3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6.12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973.08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253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254</v>
      </c>
      <c r="C3" s="9" t="s">
        <v>11</v>
      </c>
      <c r="D3" s="10" t="n">
        <v>72</v>
      </c>
      <c r="E3" s="11" t="n">
        <f aca="false">IF(C20&lt;=25%,D20,MIN(E20:F20))</f>
        <v>10.68</v>
      </c>
      <c r="F3" s="11" t="n">
        <f aca="false">MIN(H3:H17)</f>
        <v>5.16</v>
      </c>
      <c r="G3" s="12" t="s">
        <v>12</v>
      </c>
      <c r="H3" s="13" t="n">
        <v>14.88</v>
      </c>
      <c r="I3" s="14" t="n">
        <f aca="false">IF(H3="","",(IF($C$20&lt;25%,"N/A",IF(H3&lt;=($D$20+$A$20),H3,"Descartado"))))</f>
        <v>14.88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14.88</v>
      </c>
      <c r="I4" s="14" t="n">
        <f aca="false">IF(H4="","",(IF($C$20&lt;25%,"N/A",IF(H4&lt;=($D$20+$A$20),H4,"Descartado"))))</f>
        <v>14.88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5.26</v>
      </c>
      <c r="I5" s="14" t="n">
        <f aca="false">IF(H5="","",(IF($C$20&lt;25%,"N/A",IF(H5&lt;=($D$20+$A$20),H5,"Descartado"))))</f>
        <v>5.26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13.26</v>
      </c>
      <c r="I6" s="14" t="n">
        <f aca="false">IF(H6="","",(IF($C$20&lt;25%,"N/A",IF(H6&lt;=($D$20+$A$20),H6,"Descartado"))))</f>
        <v>13.26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14.88</v>
      </c>
      <c r="I8" s="14" t="n">
        <f aca="false">IF(H8="","",(IF($C$20&lt;25%,"N/A",IF(H8&lt;=($D$20+$A$20),H8,"Descartado"))))</f>
        <v>14.88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14.88</v>
      </c>
      <c r="I9" s="14" t="n">
        <f aca="false">IF(H9="","",(IF($C$20&lt;25%,"N/A",IF(H9&lt;=($D$20+$A$20),H9,"Descartado"))))</f>
        <v>14.88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5.53</v>
      </c>
      <c r="I11" s="14" t="n">
        <f aca="false">IF(H11="","",(IF($C$20&lt;25%,"N/A",IF(H11&lt;=($D$20+$A$20),H11,"Descartado"))))</f>
        <v>5.53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7.37</v>
      </c>
      <c r="I12" s="14" t="n">
        <f aca="false">IF(H12="","",(IF($C$20&lt;25%,"N/A",IF(H12&lt;=($D$20+$A$20),H12,"Descartado"))))</f>
        <v>7.37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30.228861209116</v>
      </c>
      <c r="B20" s="25" t="n">
        <f aca="false">COUNT(H3:H17)</f>
        <v>10</v>
      </c>
      <c r="C20" s="26" t="n">
        <f aca="false">IF(B20&lt;2,"N/A",(A20/D20))</f>
        <v>1.50093650492135</v>
      </c>
      <c r="D20" s="27" t="n">
        <f aca="false">ROUND(AVERAGE(H3:H17),2)</f>
        <v>20.14</v>
      </c>
      <c r="E20" s="28" t="n">
        <f aca="false">IFERROR(ROUND(IF(B20&lt;2,"N/A",(IF(C20&lt;=25%,"N/A",AVERAGE(I3:I17)))),2),"N/A")</f>
        <v>10.68</v>
      </c>
      <c r="F20" s="28" t="n">
        <f aca="false">ROUND(MEDIAN(H3:H17),2)</f>
        <v>14.07</v>
      </c>
      <c r="G20" s="29" t="str">
        <f aca="false">INDEX(G3:G17,MATCH(H20,H3:H17,0))</f>
        <v>02.730.010/0001-08 ANGELO FREITAS SAUDE AMBIENTAL EIRELI</v>
      </c>
      <c r="H20" s="30" t="n">
        <f aca="false">MIN(H3:H17)</f>
        <v>5.16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10.68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768.96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255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256</v>
      </c>
      <c r="C3" s="9" t="s">
        <v>11</v>
      </c>
      <c r="D3" s="10" t="n">
        <v>954</v>
      </c>
      <c r="E3" s="11" t="n">
        <f aca="false">IF(C20&lt;=25%,D20,MIN(E20:F20))</f>
        <v>3.64</v>
      </c>
      <c r="F3" s="11" t="n">
        <f aca="false">MIN(H3:H17)</f>
        <v>1.55</v>
      </c>
      <c r="G3" s="12" t="s">
        <v>12</v>
      </c>
      <c r="H3" s="13" t="n">
        <v>4.44</v>
      </c>
      <c r="I3" s="14" t="n">
        <f aca="false">IF(H3="","",(IF($C$20&lt;25%,"N/A",IF(H3&lt;=($D$20+$A$20),H3,"Descartado"))))</f>
        <v>4.44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4.44</v>
      </c>
      <c r="I4" s="14" t="n">
        <f aca="false">IF(H4="","",(IF($C$20&lt;25%,"N/A",IF(H4&lt;=($D$20+$A$20),H4,"Descartado"))))</f>
        <v>4.44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2.1</v>
      </c>
      <c r="I5" s="14" t="n">
        <f aca="false">IF(H5="","",(IF($C$20&lt;25%,"N/A",IF(H5&lt;=($D$20+$A$20),H5,"Descartado"))))</f>
        <v>2.1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3.79</v>
      </c>
      <c r="I6" s="14" t="n">
        <f aca="false">IF(H6="","",(IF($C$20&lt;25%,"N/A",IF(H6&lt;=($D$20+$A$20),H6,"Descartado"))))</f>
        <v>3.79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4.44</v>
      </c>
      <c r="I7" s="14" t="n">
        <f aca="false">IF(H7="","",(IF($C$20&lt;25%,"N/A",IF(H7&lt;=($D$20+$A$20),H7,"Descartado"))))</f>
        <v>4.44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4.44</v>
      </c>
      <c r="I8" s="14" t="n">
        <f aca="false">IF(H8="","",(IF($C$20&lt;25%,"N/A",IF(H8&lt;=($D$20+$A$20),H8,"Descartado"))))</f>
        <v>4.44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4.44</v>
      </c>
      <c r="I9" s="14" t="n">
        <f aca="false">IF(H9="","",(IF($C$20&lt;25%,"N/A",IF(H9&lt;=($D$20+$A$20),H9,"Descartado"))))</f>
        <v>4.44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1.55</v>
      </c>
      <c r="I11" s="14" t="n">
        <f aca="false">IF(H11="","",(IF($C$20&lt;25%,"N/A",IF(H11&lt;=($D$20+$A$20),H11,"Descartado"))))</f>
        <v>1.55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3.16</v>
      </c>
      <c r="I12" s="14" t="n">
        <f aca="false">IF(H12="","",(IF($C$20&lt;25%,"N/A",IF(H12&lt;=($D$20+$A$20),H12,"Descartado"))))</f>
        <v>3.16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32.1481163263625</v>
      </c>
      <c r="B20" s="25" t="n">
        <f aca="false">COUNT(H3:H17)</f>
        <v>10</v>
      </c>
      <c r="C20" s="26" t="n">
        <f aca="false">IF(B20&lt;2,"N/A",(A20/D20))</f>
        <v>2.32788677236513</v>
      </c>
      <c r="D20" s="27" t="n">
        <f aca="false">ROUND(AVERAGE(H3:H17),2)</f>
        <v>13.81</v>
      </c>
      <c r="E20" s="28" t="n">
        <f aca="false">IFERROR(ROUND(IF(B20&lt;2,"N/A",(IF(C20&lt;=25%,"N/A",AVERAGE(I3:I17)))),2),"N/A")</f>
        <v>3.64</v>
      </c>
      <c r="F20" s="28" t="n">
        <f aca="false">ROUND(MEDIAN(H3:H17),2)</f>
        <v>4.44</v>
      </c>
      <c r="G20" s="29" t="str">
        <f aca="false">INDEX(G3:G17,MATCH(H20,H3:H17,0))</f>
        <v>16.492.097/0001-37 L F OLIVEIRA CONSTRUCOES EIRELI</v>
      </c>
      <c r="H20" s="30" t="n">
        <f aca="false">MIN(H3:H17)</f>
        <v>1.55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3.64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3472.56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257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258</v>
      </c>
      <c r="C3" s="9" t="s">
        <v>11</v>
      </c>
      <c r="D3" s="10" t="n">
        <v>420</v>
      </c>
      <c r="E3" s="11" t="n">
        <f aca="false">IF(C20&lt;=25%,D20,MIN(E20:F20))</f>
        <v>4.97</v>
      </c>
      <c r="F3" s="11" t="n">
        <f aca="false">MIN(H3:H17)</f>
        <v>2.09</v>
      </c>
      <c r="G3" s="12" t="s">
        <v>12</v>
      </c>
      <c r="H3" s="13" t="n">
        <v>6.31</v>
      </c>
      <c r="I3" s="14" t="n">
        <f aca="false">IF(H3="","",(IF($C$20&lt;25%,"N/A",IF(H3&lt;=($D$20+$A$20),H3,"Descartado"))))</f>
        <v>6.31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6.31</v>
      </c>
      <c r="I4" s="14" t="n">
        <f aca="false">IF(H4="","",(IF($C$20&lt;25%,"N/A",IF(H4&lt;=($D$20+$A$20),H4,"Descartado"))))</f>
        <v>6.31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2.63</v>
      </c>
      <c r="I5" s="14" t="n">
        <f aca="false">IF(H5="","",(IF($C$20&lt;25%,"N/A",IF(H5&lt;=($D$20+$A$20),H5,"Descartado"))))</f>
        <v>2.63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5.37</v>
      </c>
      <c r="I6" s="14" t="n">
        <f aca="false">IF(H6="","",(IF($C$20&lt;25%,"N/A",IF(H6&lt;=($D$20+$A$20),H6,"Descartado"))))</f>
        <v>5.37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6.31</v>
      </c>
      <c r="I8" s="14" t="n">
        <f aca="false">IF(H8="","",(IF($C$20&lt;25%,"N/A",IF(H8&lt;=($D$20+$A$20),H8,"Descartado"))))</f>
        <v>6.31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6.31</v>
      </c>
      <c r="I9" s="14" t="n">
        <f aca="false">IF(H9="","",(IF($C$20&lt;25%,"N/A",IF(H9&lt;=($D$20+$A$20),H9,"Descartado"))))</f>
        <v>6.31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2.09</v>
      </c>
      <c r="I11" s="14" t="n">
        <f aca="false">IF(H11="","",(IF($C$20&lt;25%,"N/A",IF(H11&lt;=($D$20+$A$20),H11,"Descartado"))))</f>
        <v>2.09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4.21</v>
      </c>
      <c r="I12" s="14" t="n">
        <f aca="false">IF(H12="","",(IF($C$20&lt;25%,"N/A",IF(H12&lt;=($D$20+$A$20),H12,"Descartado"))))</f>
        <v>4.21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31.7504125082564</v>
      </c>
      <c r="B20" s="25" t="n">
        <f aca="false">COUNT(H3:H17)</f>
        <v>10</v>
      </c>
      <c r="C20" s="26" t="n">
        <f aca="false">IF(B20&lt;2,"N/A",(A20/D20))</f>
        <v>2.11669416721709</v>
      </c>
      <c r="D20" s="27" t="n">
        <f aca="false">ROUND(AVERAGE(H3:H17),2)</f>
        <v>15</v>
      </c>
      <c r="E20" s="28" t="n">
        <f aca="false">IFERROR(ROUND(IF(B20&lt;2,"N/A",(IF(C20&lt;=25%,"N/A",AVERAGE(I3:I17)))),2),"N/A")</f>
        <v>4.97</v>
      </c>
      <c r="F20" s="28" t="n">
        <f aca="false">ROUND(MEDIAN(H3:H17),2)</f>
        <v>5.84</v>
      </c>
      <c r="G20" s="29" t="str">
        <f aca="false">INDEX(G3:G17,MATCH(H20,H3:H17,0))</f>
        <v>16.492.097/0001-37 L F OLIVEIRA CONSTRUCOES EIRELI</v>
      </c>
      <c r="H20" s="30" t="n">
        <f aca="false">MIN(H3:H17)</f>
        <v>2.09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4.97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2087.4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259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260</v>
      </c>
      <c r="C3" s="9" t="s">
        <v>11</v>
      </c>
      <c r="D3" s="10" t="n">
        <v>48</v>
      </c>
      <c r="E3" s="11" t="n">
        <f aca="false">IF(C20&lt;=25%,D20,MIN(E20:F20))</f>
        <v>36.83</v>
      </c>
      <c r="F3" s="11" t="n">
        <f aca="false">MIN(H3:H17)</f>
        <v>5.16</v>
      </c>
      <c r="G3" s="12" t="s">
        <v>12</v>
      </c>
      <c r="H3" s="13" t="n">
        <v>50.53</v>
      </c>
      <c r="I3" s="14" t="n">
        <f aca="false">IF(H3="","",(IF($C$20&lt;25%,"N/A",IF(H3&lt;=($D$20+$A$20),H3,"Descartado"))))</f>
        <v>50.53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50.53</v>
      </c>
      <c r="I4" s="14" t="n">
        <f aca="false">IF(H4="","",(IF($C$20&lt;25%,"N/A",IF(H4&lt;=($D$20+$A$20),H4,"Descartado"))))</f>
        <v>50.53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10.52</v>
      </c>
      <c r="I5" s="14" t="n">
        <f aca="false">IF(H5="","",(IF($C$20&lt;25%,"N/A",IF(H5&lt;=($D$20+$A$20),H5,"Descartado"))))</f>
        <v>10.52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50.53</v>
      </c>
      <c r="I6" s="14" t="n">
        <f aca="false">IF(H6="","",(IF($C$20&lt;25%,"N/A",IF(H6&lt;=($D$20+$A$20),H6,"Descartado"))))</f>
        <v>50.53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50.53</v>
      </c>
      <c r="I8" s="14" t="n">
        <f aca="false">IF(H8="","",(IF($C$20&lt;25%,"N/A",IF(H8&lt;=($D$20+$A$20),H8,"Descartado"))))</f>
        <v>50.53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50.53</v>
      </c>
      <c r="I9" s="14" t="n">
        <f aca="false">IF(H9="","",(IF($C$20&lt;25%,"N/A",IF(H9&lt;=($D$20+$A$20),H9,"Descartado"))))</f>
        <v>50.53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22.1</v>
      </c>
      <c r="I11" s="14" t="n">
        <f aca="false">IF(H11="","",(IF($C$20&lt;25%,"N/A",IF(H11&lt;=($D$20+$A$20),H11,"Descartado"))))</f>
        <v>22.1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41.05</v>
      </c>
      <c r="I12" s="14" t="n">
        <f aca="false">IF(H12="","",(IF($C$20&lt;25%,"N/A",IF(H12&lt;=($D$20+$A$20),H12,"Descartado"))))</f>
        <v>41.05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28.0504826854885</v>
      </c>
      <c r="B20" s="25" t="n">
        <f aca="false">COUNT(H3:H17)</f>
        <v>10</v>
      </c>
      <c r="C20" s="26" t="n">
        <f aca="false">IF(B20&lt;2,"N/A",(A20/D20))</f>
        <v>0.642328433375051</v>
      </c>
      <c r="D20" s="27" t="n">
        <f aca="false">ROUND(AVERAGE(H3:H17),2)</f>
        <v>43.67</v>
      </c>
      <c r="E20" s="28" t="n">
        <f aca="false">IFERROR(ROUND(IF(B20&lt;2,"N/A",(IF(C20&lt;=25%,"N/A",AVERAGE(I3:I17)))),2),"N/A")</f>
        <v>36.83</v>
      </c>
      <c r="F20" s="28" t="n">
        <f aca="false">ROUND(MEDIAN(H3:H17),2)</f>
        <v>50.53</v>
      </c>
      <c r="G20" s="29" t="str">
        <f aca="false">INDEX(G3:G17,MATCH(H20,H3:H17,0))</f>
        <v>02.730.010/0001-08 ANGELO FREITAS SAUDE AMBIENTAL EIRELI</v>
      </c>
      <c r="H20" s="30" t="n">
        <f aca="false">MIN(H3:H17)</f>
        <v>5.16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36.83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1767.84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62</v>
      </c>
      <c r="C3" s="9" t="s">
        <v>11</v>
      </c>
      <c r="D3" s="10" t="n">
        <v>303</v>
      </c>
      <c r="E3" s="11" t="n">
        <f aca="false">IF(C20&lt;=25%,D20,MIN(E20:F20))</f>
        <v>10.05</v>
      </c>
      <c r="F3" s="11" t="n">
        <f aca="false">MIN(H3:H17)</f>
        <v>5.16</v>
      </c>
      <c r="G3" s="12" t="s">
        <v>12</v>
      </c>
      <c r="H3" s="13" t="n">
        <v>13.97</v>
      </c>
      <c r="I3" s="14" t="n">
        <f aca="false">IF(H3="","",(IF($C$20&lt;25%,"N/A",IF(H3&lt;=($D$20+$A$20),H3,"Descartado"))))</f>
        <v>13.97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13.52</v>
      </c>
      <c r="I4" s="14" t="n">
        <f aca="false">IF(H4="","",(IF($C$20&lt;25%,"N/A",IF(H4&lt;=($D$20+$A$20),H4,"Descartado"))))</f>
        <v>13.52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6.74</v>
      </c>
      <c r="I5" s="14" t="n">
        <f aca="false">IF(H5="","",(IF($C$20&lt;25%,"N/A",IF(H5&lt;=($D$20+$A$20),H5,"Descartado"))))</f>
        <v>6.74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13.97</v>
      </c>
      <c r="I6" s="14" t="n">
        <f aca="false">IF(H6="","",(IF($C$20&lt;25%,"N/A",IF(H6&lt;=($D$20+$A$20),H6,"Descartado"))))</f>
        <v>13.97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13.4</v>
      </c>
      <c r="I8" s="14" t="n">
        <f aca="false">IF(H8="","",(IF($C$20&lt;25%,"N/A",IF(H8&lt;=($D$20+$A$20),H8,"Descartado"))))</f>
        <v>13.4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6.84</v>
      </c>
      <c r="I9" s="14" t="n">
        <f aca="false">IF(H9="","",(IF($C$20&lt;25%,"N/A",IF(H9&lt;=($D$20+$A$20),H9,"Descartado"))))</f>
        <v>6.84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11.58</v>
      </c>
      <c r="I11" s="14" t="n">
        <f aca="false">IF(H11="","",(IF($C$20&lt;25%,"N/A",IF(H11&lt;=($D$20+$A$20),H11,"Descartado"))))</f>
        <v>11.58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5.26</v>
      </c>
      <c r="I12" s="14" t="n">
        <f aca="false">IF(H12="","",(IF($C$20&lt;25%,"N/A",IF(H12&lt;=($D$20+$A$20),H12,"Descartado"))))</f>
        <v>5.26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30.3340290945847</v>
      </c>
      <c r="B20" s="25" t="n">
        <f aca="false">COUNT(H3:H17)</f>
        <v>10</v>
      </c>
      <c r="C20" s="26" t="n">
        <f aca="false">IF(B20&lt;2,"N/A",(A20/D20))</f>
        <v>1.55002703600331</v>
      </c>
      <c r="D20" s="27" t="n">
        <f aca="false">ROUND(AVERAGE(H3:H17),2)</f>
        <v>19.57</v>
      </c>
      <c r="E20" s="28" t="n">
        <f aca="false">IFERROR(ROUND(IF(B20&lt;2,"N/A",(IF(C20&lt;=25%,"N/A",AVERAGE(I3:I17)))),2),"N/A")</f>
        <v>10.05</v>
      </c>
      <c r="F20" s="28" t="n">
        <f aca="false">ROUND(MEDIAN(H3:H17),2)</f>
        <v>12.49</v>
      </c>
      <c r="G20" s="29" t="str">
        <f aca="false">INDEX(G3:G17,MATCH(H20,H3:H17,0))</f>
        <v>02.730.010/0001-08 ANGELO FREITAS SAUDE AMBIENTAL EIRELI</v>
      </c>
      <c r="H20" s="30" t="n">
        <f aca="false">MIN(H3:H17)</f>
        <v>5.16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10.05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3045.15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261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262</v>
      </c>
      <c r="C3" s="9" t="s">
        <v>11</v>
      </c>
      <c r="D3" s="10" t="n">
        <v>942</v>
      </c>
      <c r="E3" s="11" t="n">
        <f aca="false">IF(C20&lt;=25%,D20,MIN(E20:F20))</f>
        <v>1.46</v>
      </c>
      <c r="F3" s="11" t="n">
        <f aca="false">MIN(H3:H17)</f>
        <v>0.74</v>
      </c>
      <c r="G3" s="12" t="s">
        <v>12</v>
      </c>
      <c r="H3" s="13" t="n">
        <v>1.62</v>
      </c>
      <c r="I3" s="14" t="n">
        <f aca="false">IF(H3="","",(IF($C$20&lt;25%,"N/A",IF(H3&lt;=($D$20+$A$20),H3,"Descartado"))))</f>
        <v>1.62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1.62</v>
      </c>
      <c r="I4" s="14" t="n">
        <f aca="false">IF(H4="","",(IF($C$20&lt;25%,"N/A",IF(H4&lt;=($D$20+$A$20),H4,"Descartado"))))</f>
        <v>1.62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1.15</v>
      </c>
      <c r="I5" s="14" t="n">
        <f aca="false">IF(H5="","",(IF($C$20&lt;25%,"N/A",IF(H5&lt;=($D$20+$A$20),H5,"Descartado"))))</f>
        <v>1.15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1.62</v>
      </c>
      <c r="I6" s="14" t="n">
        <f aca="false">IF(H6="","",(IF($C$20&lt;25%,"N/A",IF(H6&lt;=($D$20+$A$20),H6,"Descartado"))))</f>
        <v>1.62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1.62</v>
      </c>
      <c r="I7" s="14" t="n">
        <f aca="false">IF(H7="","",(IF($C$20&lt;25%,"N/A",IF(H7&lt;=($D$20+$A$20),H7,"Descartado"))))</f>
        <v>1.62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1.62</v>
      </c>
      <c r="I8" s="14" t="n">
        <f aca="false">IF(H8="","",(IF($C$20&lt;25%,"N/A",IF(H8&lt;=($D$20+$A$20),H8,"Descartado"))))</f>
        <v>1.62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1.62</v>
      </c>
      <c r="I9" s="14" t="n">
        <f aca="false">IF(H9="","",(IF($C$20&lt;25%,"N/A",IF(H9&lt;=($D$20+$A$20),H9,"Descartado"))))</f>
        <v>1.62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0.74</v>
      </c>
      <c r="I11" s="14" t="n">
        <f aca="false">IF(H11="","",(IF($C$20&lt;25%,"N/A",IF(H11&lt;=($D$20+$A$20),H11,"Descartado"))))</f>
        <v>0.74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1.57</v>
      </c>
      <c r="I12" s="14" t="n">
        <f aca="false">IF(H12="","",(IF($C$20&lt;25%,"N/A",IF(H12&lt;=($D$20+$A$20),H12,"Descartado"))))</f>
        <v>1.57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32.8211947273912</v>
      </c>
      <c r="B20" s="25" t="n">
        <f aca="false">COUNT(H3:H17)</f>
        <v>10</v>
      </c>
      <c r="C20" s="26" t="n">
        <f aca="false">IF(B20&lt;2,"N/A",(A20/D20))</f>
        <v>2.77206036548912</v>
      </c>
      <c r="D20" s="27" t="n">
        <f aca="false">ROUND(AVERAGE(H3:H17),2)</f>
        <v>11.84</v>
      </c>
      <c r="E20" s="28" t="n">
        <f aca="false">IFERROR(ROUND(IF(B20&lt;2,"N/A",(IF(C20&lt;=25%,"N/A",AVERAGE(I3:I17)))),2),"N/A")</f>
        <v>1.46</v>
      </c>
      <c r="F20" s="28" t="n">
        <f aca="false">ROUND(MEDIAN(H3:H17),2)</f>
        <v>1.62</v>
      </c>
      <c r="G20" s="29" t="str">
        <f aca="false">INDEX(G3:G17,MATCH(H20,H3:H17,0))</f>
        <v>16.492.097/0001-37 L F OLIVEIRA CONSTRUCOES EIRELI</v>
      </c>
      <c r="H20" s="30" t="n">
        <f aca="false">MIN(H3:H17)</f>
        <v>0.74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1.46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1375.32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263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264</v>
      </c>
      <c r="C3" s="9" t="s">
        <v>11</v>
      </c>
      <c r="D3" s="10" t="n">
        <v>72</v>
      </c>
      <c r="E3" s="11" t="n">
        <f aca="false">IF(C20&lt;=25%,D20,MIN(E20:F20))</f>
        <v>21.65</v>
      </c>
      <c r="F3" s="11" t="n">
        <f aca="false">MIN(H3:H17)</f>
        <v>5.16</v>
      </c>
      <c r="G3" s="12" t="s">
        <v>12</v>
      </c>
      <c r="H3" s="13" t="n">
        <v>27.42</v>
      </c>
      <c r="I3" s="14" t="n">
        <f aca="false">IF(H3="","",(IF($C$20&lt;25%,"N/A",IF(H3&lt;=($D$20+$A$20),H3,"Descartado"))))</f>
        <v>27.42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27.42</v>
      </c>
      <c r="I4" s="14" t="n">
        <f aca="false">IF(H4="","",(IF($C$20&lt;25%,"N/A",IF(H4&lt;=($D$20+$A$20),H4,"Descartado"))))</f>
        <v>27.42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11.58</v>
      </c>
      <c r="I5" s="14" t="n">
        <f aca="false">IF(H5="","",(IF($C$20&lt;25%,"N/A",IF(H5&lt;=($D$20+$A$20),H5,"Descartado"))))</f>
        <v>11.58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27.42</v>
      </c>
      <c r="I6" s="14" t="n">
        <f aca="false">IF(H6="","",(IF($C$20&lt;25%,"N/A",IF(H6&lt;=($D$20+$A$20),H6,"Descartado"))))</f>
        <v>27.42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27.42</v>
      </c>
      <c r="I8" s="14" t="n">
        <f aca="false">IF(H8="","",(IF($C$20&lt;25%,"N/A",IF(H8&lt;=($D$20+$A$20),H8,"Descartado"))))</f>
        <v>27.42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27.42</v>
      </c>
      <c r="I9" s="14" t="n">
        <f aca="false">IF(H9="","",(IF($C$20&lt;25%,"N/A",IF(H9&lt;=($D$20+$A$20),H9,"Descartado"))))</f>
        <v>27.42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21.05</v>
      </c>
      <c r="I11" s="14" t="n">
        <f aca="false">IF(H11="","",(IF($C$20&lt;25%,"N/A",IF(H11&lt;=($D$20+$A$20),H11,"Descartado"))))</f>
        <v>21.05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20</v>
      </c>
      <c r="I12" s="14" t="n">
        <f aca="false">IF(H12="","",(IF($C$20&lt;25%,"N/A",IF(H12&lt;=($D$20+$A$20),H12,"Descartado"))))</f>
        <v>20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27.5525095449076</v>
      </c>
      <c r="B20" s="25" t="n">
        <f aca="false">COUNT(H3:H17)</f>
        <v>10</v>
      </c>
      <c r="C20" s="26" t="n">
        <f aca="false">IF(B20&lt;2,"N/A",(A20/D20))</f>
        <v>0.918110947847636</v>
      </c>
      <c r="D20" s="27" t="n">
        <f aca="false">ROUND(AVERAGE(H3:H17),2)</f>
        <v>30.01</v>
      </c>
      <c r="E20" s="28" t="n">
        <f aca="false">IFERROR(ROUND(IF(B20&lt;2,"N/A",(IF(C20&lt;=25%,"N/A",AVERAGE(I3:I17)))),2),"N/A")</f>
        <v>21.65</v>
      </c>
      <c r="F20" s="28" t="n">
        <f aca="false">ROUND(MEDIAN(H3:H17),2)</f>
        <v>27.42</v>
      </c>
      <c r="G20" s="29" t="str">
        <f aca="false">INDEX(G3:G17,MATCH(H20,H3:H17,0))</f>
        <v>02.730.010/0001-08 ANGELO FREITAS SAUDE AMBIENTAL EIRELI</v>
      </c>
      <c r="H20" s="30" t="n">
        <f aca="false">MIN(H3:H17)</f>
        <v>5.16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21.65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1558.8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265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266</v>
      </c>
      <c r="C3" s="9" t="s">
        <v>11</v>
      </c>
      <c r="D3" s="10" t="n">
        <v>66</v>
      </c>
      <c r="E3" s="11" t="n">
        <f aca="false">IF(C20&lt;=25%,D20,MIN(E20:F20))</f>
        <v>33.7</v>
      </c>
      <c r="F3" s="11" t="n">
        <f aca="false">MIN(H3:H17)</f>
        <v>5.16</v>
      </c>
      <c r="G3" s="12" t="s">
        <v>12</v>
      </c>
      <c r="H3" s="13" t="n">
        <v>47</v>
      </c>
      <c r="I3" s="14" t="n">
        <f aca="false">IF(H3="","",(IF($C$20&lt;25%,"N/A",IF(H3&lt;=($D$20+$A$20),H3,"Descartado"))))</f>
        <v>47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47</v>
      </c>
      <c r="I4" s="14" t="n">
        <f aca="false">IF(H4="","",(IF($C$20&lt;25%,"N/A",IF(H4&lt;=($D$20+$A$20),H4,"Descartado"))))</f>
        <v>47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12.63</v>
      </c>
      <c r="I5" s="14" t="n">
        <f aca="false">IF(H5="","",(IF($C$20&lt;25%,"N/A",IF(H5&lt;=($D$20+$A$20),H5,"Descartado"))))</f>
        <v>12.63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47</v>
      </c>
      <c r="I6" s="14" t="n">
        <f aca="false">IF(H6="","",(IF($C$20&lt;25%,"N/A",IF(H6&lt;=($D$20+$A$20),H6,"Descartado"))))</f>
        <v>47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47</v>
      </c>
      <c r="I8" s="14" t="n">
        <f aca="false">IF(H8="","",(IF($C$20&lt;25%,"N/A",IF(H8&lt;=($D$20+$A$20),H8,"Descartado"))))</f>
        <v>47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47</v>
      </c>
      <c r="I9" s="14" t="n">
        <f aca="false">IF(H9="","",(IF($C$20&lt;25%,"N/A",IF(H9&lt;=($D$20+$A$20),H9,"Descartado"))))</f>
        <v>47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20</v>
      </c>
      <c r="I11" s="14" t="n">
        <f aca="false">IF(H11="","",(IF($C$20&lt;25%,"N/A",IF(H11&lt;=($D$20+$A$20),H11,"Descartado"))))</f>
        <v>20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30.52</v>
      </c>
      <c r="I12" s="14" t="n">
        <f aca="false">IF(H12="","",(IF($C$20&lt;25%,"N/A",IF(H12&lt;=($D$20+$A$20),H12,"Descartado"))))</f>
        <v>30.52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27.7849840341465</v>
      </c>
      <c r="B20" s="25" t="n">
        <f aca="false">COUNT(H3:H17)</f>
        <v>10</v>
      </c>
      <c r="C20" s="26" t="n">
        <f aca="false">IF(B20&lt;2,"N/A",(A20/D20))</f>
        <v>0.680004504017291</v>
      </c>
      <c r="D20" s="27" t="n">
        <f aca="false">ROUND(AVERAGE(H3:H17),2)</f>
        <v>40.86</v>
      </c>
      <c r="E20" s="28" t="n">
        <f aca="false">IFERROR(ROUND(IF(B20&lt;2,"N/A",(IF(C20&lt;=25%,"N/A",AVERAGE(I3:I17)))),2),"N/A")</f>
        <v>33.7</v>
      </c>
      <c r="F20" s="28" t="n">
        <f aca="false">ROUND(MEDIAN(H3:H17),2)</f>
        <v>47</v>
      </c>
      <c r="G20" s="29" t="str">
        <f aca="false">INDEX(G3:G17,MATCH(H20,H3:H17,0))</f>
        <v>02.730.010/0001-08 ANGELO FREITAS SAUDE AMBIENTAL EIRELI</v>
      </c>
      <c r="H20" s="30" t="n">
        <f aca="false">MIN(H3:H17)</f>
        <v>5.16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33.7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2224.2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267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268</v>
      </c>
      <c r="C3" s="9" t="s">
        <v>11</v>
      </c>
      <c r="D3" s="10" t="n">
        <v>99</v>
      </c>
      <c r="E3" s="11" t="n">
        <f aca="false">IF(C20&lt;=25%,D20,MIN(E20:F20))</f>
        <v>24.53</v>
      </c>
      <c r="F3" s="11" t="n">
        <f aca="false">MIN(H3:H17)</f>
        <v>5.16</v>
      </c>
      <c r="G3" s="12" t="s">
        <v>12</v>
      </c>
      <c r="H3" s="13" t="n">
        <v>31.34</v>
      </c>
      <c r="I3" s="14" t="n">
        <f aca="false">IF(H3="","",(IF($C$20&lt;25%,"N/A",IF(H3&lt;=($D$20+$A$20),H3,"Descartado"))))</f>
        <v>31.34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31.34</v>
      </c>
      <c r="I4" s="14" t="n">
        <f aca="false">IF(H4="","",(IF($C$20&lt;25%,"N/A",IF(H4&lt;=($D$20+$A$20),H4,"Descartado"))))</f>
        <v>31.34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10.52</v>
      </c>
      <c r="I5" s="14" t="n">
        <f aca="false">IF(H5="","",(IF($C$20&lt;25%,"N/A",IF(H5&lt;=($D$20+$A$20),H5,"Descartado"))))</f>
        <v>10.52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31.34</v>
      </c>
      <c r="I6" s="14" t="n">
        <f aca="false">IF(H6="","",(IF($C$20&lt;25%,"N/A",IF(H6&lt;=($D$20+$A$20),H6,"Descartado"))))</f>
        <v>31.34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31.34</v>
      </c>
      <c r="I8" s="14" t="n">
        <f aca="false">IF(H8="","",(IF($C$20&lt;25%,"N/A",IF(H8&lt;=($D$20+$A$20),H8,"Descartado"))))</f>
        <v>31.34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31.34</v>
      </c>
      <c r="I9" s="14" t="n">
        <f aca="false">IF(H9="","",(IF($C$20&lt;25%,"N/A",IF(H9&lt;=($D$20+$A$20),H9,"Descartado"))))</f>
        <v>31.34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28.42</v>
      </c>
      <c r="I11" s="14" t="n">
        <f aca="false">IF(H11="","",(IF($C$20&lt;25%,"N/A",IF(H11&lt;=($D$20+$A$20),H11,"Descartado"))))</f>
        <v>28.42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20</v>
      </c>
      <c r="I12" s="14" t="n">
        <f aca="false">IF(H12="","",(IF($C$20&lt;25%,"N/A",IF(H12&lt;=($D$20+$A$20),H12,"Descartado"))))</f>
        <v>20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27.2899506330729</v>
      </c>
      <c r="B20" s="25" t="n">
        <f aca="false">COUNT(H3:H17)</f>
        <v>10</v>
      </c>
      <c r="C20" s="26" t="n">
        <f aca="false">IF(B20&lt;2,"N/A",(A20/D20))</f>
        <v>0.836858345080432</v>
      </c>
      <c r="D20" s="27" t="n">
        <f aca="false">ROUND(AVERAGE(H3:H17),2)</f>
        <v>32.61</v>
      </c>
      <c r="E20" s="28" t="n">
        <f aca="false">IFERROR(ROUND(IF(B20&lt;2,"N/A",(IF(C20&lt;=25%,"N/A",AVERAGE(I3:I17)))),2),"N/A")</f>
        <v>24.53</v>
      </c>
      <c r="F20" s="28" t="n">
        <f aca="false">ROUND(MEDIAN(H3:H17),2)</f>
        <v>31.34</v>
      </c>
      <c r="G20" s="29" t="str">
        <f aca="false">INDEX(G3:G17,MATCH(H20,H3:H17,0))</f>
        <v>02.730.010/0001-08 ANGELO FREITAS SAUDE AMBIENTAL EIRELI</v>
      </c>
      <c r="H20" s="30" t="n">
        <f aca="false">MIN(H3:H17)</f>
        <v>5.16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24.53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2428.47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269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270</v>
      </c>
      <c r="C3" s="9" t="s">
        <v>11</v>
      </c>
      <c r="D3" s="10" t="n">
        <v>63</v>
      </c>
      <c r="E3" s="11" t="n">
        <f aca="false">IF(C20&lt;=25%,D20,MIN(E20:F20))</f>
        <v>64.5</v>
      </c>
      <c r="F3" s="11" t="n">
        <f aca="false">MIN(H3:H17)</f>
        <v>5.16</v>
      </c>
      <c r="G3" s="12" t="s">
        <v>12</v>
      </c>
      <c r="H3" s="13" t="n">
        <v>94.02</v>
      </c>
      <c r="I3" s="14" t="n">
        <f aca="false">IF(H3="","",(IF($C$20&lt;25%,"N/A",IF(H3&lt;=($D$20+$A$20),H3,"Descartado"))))</f>
        <v>94.02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94.02</v>
      </c>
      <c r="I4" s="14" t="n">
        <f aca="false">IF(H4="","",(IF($C$20&lt;25%,"N/A",IF(H4&lt;=($D$20+$A$20),H4,"Descartado"))))</f>
        <v>94.02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26.31</v>
      </c>
      <c r="I5" s="14" t="n">
        <f aca="false">IF(H5="","",(IF($C$20&lt;25%,"N/A",IF(H5&lt;=($D$20+$A$20),H5,"Descartado"))))</f>
        <v>26.31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94.02</v>
      </c>
      <c r="I6" s="14" t="n">
        <f aca="false">IF(H6="","",(IF($C$20&lt;25%,"N/A",IF(H6&lt;=($D$20+$A$20),H6,"Descartado"))))</f>
        <v>94.02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94.02</v>
      </c>
      <c r="I8" s="14" t="n">
        <f aca="false">IF(H8="","",(IF($C$20&lt;25%,"N/A",IF(H8&lt;=($D$20+$A$20),H8,"Descartado"))))</f>
        <v>94.02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94.02</v>
      </c>
      <c r="I9" s="14" t="n">
        <f aca="false">IF(H9="","",(IF($C$20&lt;25%,"N/A",IF(H9&lt;=($D$20+$A$20),H9,"Descartado"))))</f>
        <v>94.02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36.84</v>
      </c>
      <c r="I11" s="14" t="n">
        <f aca="false">IF(H11="","",(IF($C$20&lt;25%,"N/A",IF(H11&lt;=($D$20+$A$20),H11,"Descartado"))))</f>
        <v>36.84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42.1</v>
      </c>
      <c r="I12" s="14" t="n">
        <f aca="false">IF(H12="","",(IF($C$20&lt;25%,"N/A",IF(H12&lt;=($D$20+$A$20),H12,"Descartado"))))</f>
        <v>42.1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36.6638241928532</v>
      </c>
      <c r="B20" s="25" t="n">
        <f aca="false">COUNT(H3:H17)</f>
        <v>10</v>
      </c>
      <c r="C20" s="26" t="n">
        <f aca="false">IF(B20&lt;2,"N/A",(A20/D20))</f>
        <v>0.534613942736266</v>
      </c>
      <c r="D20" s="27" t="n">
        <f aca="false">ROUND(AVERAGE(H3:H17),2)</f>
        <v>68.58</v>
      </c>
      <c r="E20" s="28" t="n">
        <f aca="false">IFERROR(ROUND(IF(B20&lt;2,"N/A",(IF(C20&lt;=25%,"N/A",AVERAGE(I3:I17)))),2),"N/A")</f>
        <v>64.5</v>
      </c>
      <c r="F20" s="28" t="n">
        <f aca="false">ROUND(MEDIAN(H3:H17),2)</f>
        <v>94.02</v>
      </c>
      <c r="G20" s="29" t="str">
        <f aca="false">INDEX(G3:G17,MATCH(H20,H3:H17,0))</f>
        <v>02.730.010/0001-08 ANGELO FREITAS SAUDE AMBIENTAL EIRELI</v>
      </c>
      <c r="H20" s="30" t="n">
        <f aca="false">MIN(H3:H17)</f>
        <v>5.16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64.5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4063.5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271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272</v>
      </c>
      <c r="C3" s="9" t="s">
        <v>11</v>
      </c>
      <c r="D3" s="10" t="n">
        <v>351</v>
      </c>
      <c r="E3" s="11" t="n">
        <f aca="false">IF(C20&lt;=25%,D20,MIN(E20:F20))</f>
        <v>8.79</v>
      </c>
      <c r="F3" s="11" t="n">
        <f aca="false">MIN(H3:H17)</f>
        <v>3.16</v>
      </c>
      <c r="G3" s="12" t="s">
        <v>12</v>
      </c>
      <c r="H3" s="13" t="n">
        <v>12.05</v>
      </c>
      <c r="I3" s="14" t="n">
        <f aca="false">IF(H3="","",(IF($C$20&lt;25%,"N/A",IF(H3&lt;=($D$20+$A$20),H3,"Descartado"))))</f>
        <v>12.05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12.05</v>
      </c>
      <c r="I4" s="14" t="n">
        <f aca="false">IF(H4="","",(IF($C$20&lt;25%,"N/A",IF(H4&lt;=($D$20+$A$20),H4,"Descartado"))))</f>
        <v>12.05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5.26</v>
      </c>
      <c r="I5" s="14" t="n">
        <f aca="false">IF(H5="","",(IF($C$20&lt;25%,"N/A",IF(H5&lt;=($D$20+$A$20),H5,"Descartado"))))</f>
        <v>5.26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12.05</v>
      </c>
      <c r="I6" s="14" t="n">
        <f aca="false">IF(H6="","",(IF($C$20&lt;25%,"N/A",IF(H6&lt;=($D$20+$A$20),H6,"Descartado"))))</f>
        <v>12.05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12.05</v>
      </c>
      <c r="I8" s="14" t="n">
        <f aca="false">IF(H8="","",(IF($C$20&lt;25%,"N/A",IF(H8&lt;=($D$20+$A$20),H8,"Descartado"))))</f>
        <v>12.05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12.05</v>
      </c>
      <c r="I9" s="14" t="n">
        <f aca="false">IF(H9="","",(IF($C$20&lt;25%,"N/A",IF(H9&lt;=($D$20+$A$20),H9,"Descartado"))))</f>
        <v>12.05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3.16</v>
      </c>
      <c r="I11" s="14" t="n">
        <f aca="false">IF(H11="","",(IF($C$20&lt;25%,"N/A",IF(H11&lt;=($D$20+$A$20),H11,"Descartado"))))</f>
        <v>3.16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5.26</v>
      </c>
      <c r="I12" s="14" t="n">
        <f aca="false">IF(H12="","",(IF($C$20&lt;25%,"N/A",IF(H12&lt;=($D$20+$A$20),H12,"Descartado"))))</f>
        <v>5.26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30.7271104328988</v>
      </c>
      <c r="B20" s="25" t="n">
        <f aca="false">COUNT(H3:H17)</f>
        <v>10</v>
      </c>
      <c r="C20" s="26" t="n">
        <f aca="false">IF(B20&lt;2,"N/A",(A20/D20))</f>
        <v>1.66723333873569</v>
      </c>
      <c r="D20" s="27" t="n">
        <f aca="false">ROUND(AVERAGE(H3:H17),2)</f>
        <v>18.43</v>
      </c>
      <c r="E20" s="28" t="n">
        <f aca="false">IFERROR(ROUND(IF(B20&lt;2,"N/A",(IF(C20&lt;=25%,"N/A",AVERAGE(I3:I17)))),2),"N/A")</f>
        <v>8.79</v>
      </c>
      <c r="F20" s="28" t="n">
        <f aca="false">ROUND(MEDIAN(H3:H17),2)</f>
        <v>12.05</v>
      </c>
      <c r="G20" s="29" t="str">
        <f aca="false">INDEX(G3:G17,MATCH(H20,H3:H17,0))</f>
        <v>16.492.097/0001-37 L F OLIVEIRA CONSTRUCOES EIRELI</v>
      </c>
      <c r="H20" s="30" t="n">
        <f aca="false">MIN(H3:H17)</f>
        <v>3.16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8.79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3085.29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273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274</v>
      </c>
      <c r="C3" s="9" t="s">
        <v>11</v>
      </c>
      <c r="D3" s="10" t="n">
        <v>280</v>
      </c>
      <c r="E3" s="11" t="n">
        <f aca="false">IF(C20&lt;=25%,D20,MIN(E20:F20))</f>
        <v>14.03</v>
      </c>
      <c r="F3" s="11" t="n">
        <f aca="false">MIN(H3:H17)</f>
        <v>5.16</v>
      </c>
      <c r="G3" s="12" t="s">
        <v>12</v>
      </c>
      <c r="H3" s="13" t="n">
        <v>19.17</v>
      </c>
      <c r="I3" s="14" t="n">
        <f aca="false">IF(H3="","",(IF($C$20&lt;25%,"N/A",IF(H3&lt;=($D$20+$A$20),H3,"Descartado"))))</f>
        <v>19.17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19.17</v>
      </c>
      <c r="I4" s="14" t="n">
        <f aca="false">IF(H4="","",(IF($C$20&lt;25%,"N/A",IF(H4&lt;=($D$20+$A$20),H4,"Descartado"))))</f>
        <v>19.17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9.47</v>
      </c>
      <c r="I5" s="14" t="n">
        <f aca="false">IF(H5="","",(IF($C$20&lt;25%,"N/A",IF(H5&lt;=($D$20+$A$20),H5,"Descartado"))))</f>
        <v>9.47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19.17</v>
      </c>
      <c r="I6" s="14" t="n">
        <f aca="false">IF(H6="","",(IF($C$20&lt;25%,"N/A",IF(H6&lt;=($D$20+$A$20),H6,"Descartado"))))</f>
        <v>19.17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19.17</v>
      </c>
      <c r="I8" s="14" t="n">
        <f aca="false">IF(H8="","",(IF($C$20&lt;25%,"N/A",IF(H8&lt;=($D$20+$A$20),H8,"Descartado"))))</f>
        <v>19.17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19.17</v>
      </c>
      <c r="I9" s="14" t="n">
        <f aca="false">IF(H9="","",(IF($C$20&lt;25%,"N/A",IF(H9&lt;=($D$20+$A$20),H9,"Descartado"))))</f>
        <v>19.17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8.42</v>
      </c>
      <c r="I11" s="14" t="n">
        <f aca="false">IF(H11="","",(IF($C$20&lt;25%,"N/A",IF(H11&lt;=($D$20+$A$20),H11,"Descartado"))))</f>
        <v>8.42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7.37</v>
      </c>
      <c r="I12" s="14" t="n">
        <f aca="false">IF(H12="","",(IF($C$20&lt;25%,"N/A",IF(H12&lt;=($D$20+$A$20),H12,"Descartado"))))</f>
        <v>7.37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29.4323626869019</v>
      </c>
      <c r="B20" s="25" t="n">
        <f aca="false">COUNT(H3:H17)</f>
        <v>10</v>
      </c>
      <c r="C20" s="26" t="n">
        <f aca="false">IF(B20&lt;2,"N/A",(A20/D20))</f>
        <v>1.27137635796552</v>
      </c>
      <c r="D20" s="27" t="n">
        <f aca="false">ROUND(AVERAGE(H3:H17),2)</f>
        <v>23.15</v>
      </c>
      <c r="E20" s="28" t="n">
        <f aca="false">IFERROR(ROUND(IF(B20&lt;2,"N/A",(IF(C20&lt;=25%,"N/A",AVERAGE(I3:I17)))),2),"N/A")</f>
        <v>14.03</v>
      </c>
      <c r="F20" s="28" t="n">
        <f aca="false">ROUND(MEDIAN(H3:H17),2)</f>
        <v>19.17</v>
      </c>
      <c r="G20" s="29" t="str">
        <f aca="false">INDEX(G3:G17,MATCH(H20,H3:H17,0))</f>
        <v>02.730.010/0001-08 ANGELO FREITAS SAUDE AMBIENTAL EIRELI</v>
      </c>
      <c r="H20" s="30" t="n">
        <f aca="false">MIN(H3:H17)</f>
        <v>5.16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14.03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3928.4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275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276</v>
      </c>
      <c r="C3" s="9" t="s">
        <v>11</v>
      </c>
      <c r="D3" s="10" t="n">
        <v>81</v>
      </c>
      <c r="E3" s="11" t="n">
        <f aca="false">IF(C20&lt;=25%,D20,MIN(E20:F20))</f>
        <v>47.6</v>
      </c>
      <c r="F3" s="11" t="n">
        <f aca="false">MIN(H3:H17)</f>
        <v>5.16</v>
      </c>
      <c r="G3" s="12" t="s">
        <v>12</v>
      </c>
      <c r="H3" s="13" t="n">
        <v>70.34</v>
      </c>
      <c r="I3" s="14" t="n">
        <f aca="false">IF(H3="","",(IF($C$20&lt;25%,"N/A",IF(H3&lt;=($D$20+$A$20),H3,"Descartado"))))</f>
        <v>70.34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70.34</v>
      </c>
      <c r="I4" s="14" t="n">
        <f aca="false">IF(H4="","",(IF($C$20&lt;25%,"N/A",IF(H4&lt;=($D$20+$A$20),H4,"Descartado"))))</f>
        <v>70.34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15.79</v>
      </c>
      <c r="I5" s="14" t="n">
        <f aca="false">IF(H5="","",(IF($C$20&lt;25%,"N/A",IF(H5&lt;=($D$20+$A$20),H5,"Descartado"))))</f>
        <v>15.79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70.34</v>
      </c>
      <c r="I6" s="14" t="n">
        <f aca="false">IF(H6="","",(IF($C$20&lt;25%,"N/A",IF(H6&lt;=($D$20+$A$20),H6,"Descartado"))))</f>
        <v>70.34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70.34</v>
      </c>
      <c r="I8" s="14" t="n">
        <f aca="false">IF(H8="","",(IF($C$20&lt;25%,"N/A",IF(H8&lt;=($D$20+$A$20),H8,"Descartado"))))</f>
        <v>70.34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70.34</v>
      </c>
      <c r="I9" s="14" t="n">
        <f aca="false">IF(H9="","",(IF($C$20&lt;25%,"N/A",IF(H9&lt;=($D$20+$A$20),H9,"Descartado"))))</f>
        <v>70.34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29.47</v>
      </c>
      <c r="I11" s="14" t="n">
        <f aca="false">IF(H11="","",(IF($C$20&lt;25%,"N/A",IF(H11&lt;=($D$20+$A$20),H11,"Descartado"))))</f>
        <v>29.47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26.31</v>
      </c>
      <c r="I12" s="14" t="n">
        <f aca="false">IF(H12="","",(IF($C$20&lt;25%,"N/A",IF(H12&lt;=($D$20+$A$20),H12,"Descartado"))))</f>
        <v>26.31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31.9223936724328</v>
      </c>
      <c r="B20" s="25" t="n">
        <f aca="false">COUNT(H3:H17)</f>
        <v>10</v>
      </c>
      <c r="C20" s="26" t="n">
        <f aca="false">IF(B20&lt;2,"N/A",(A20/D20))</f>
        <v>0.598133664463796</v>
      </c>
      <c r="D20" s="27" t="n">
        <f aca="false">ROUND(AVERAGE(H3:H17),2)</f>
        <v>53.37</v>
      </c>
      <c r="E20" s="28" t="n">
        <f aca="false">IFERROR(ROUND(IF(B20&lt;2,"N/A",(IF(C20&lt;=25%,"N/A",AVERAGE(I3:I17)))),2),"N/A")</f>
        <v>47.6</v>
      </c>
      <c r="F20" s="28" t="n">
        <f aca="false">ROUND(MEDIAN(H3:H17),2)</f>
        <v>70.34</v>
      </c>
      <c r="G20" s="29" t="str">
        <f aca="false">INDEX(G3:G17,MATCH(H20,H3:H17,0))</f>
        <v>02.730.010/0001-08 ANGELO FREITAS SAUDE AMBIENTAL EIRELI</v>
      </c>
      <c r="H20" s="30" t="n">
        <f aca="false">MIN(H3:H17)</f>
        <v>5.16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47.6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3855.6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277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278</v>
      </c>
      <c r="C3" s="9" t="s">
        <v>11</v>
      </c>
      <c r="D3" s="10" t="n">
        <v>615</v>
      </c>
      <c r="E3" s="11" t="n">
        <f aca="false">IF(C20&lt;=25%,D20,MIN(E20:F20))</f>
        <v>0.87</v>
      </c>
      <c r="F3" s="11" t="n">
        <f aca="false">MIN(H3:H17)</f>
        <v>0.42</v>
      </c>
      <c r="G3" s="12" t="s">
        <v>12</v>
      </c>
      <c r="H3" s="13" t="n">
        <v>1.01</v>
      </c>
      <c r="I3" s="14" t="n">
        <f aca="false">IF(H3="","",(IF($C$20&lt;25%,"N/A",IF(H3&lt;=($D$20+$A$20),H3,"Descartado"))))</f>
        <v>1.01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1.01</v>
      </c>
      <c r="I4" s="14" t="n">
        <f aca="false">IF(H4="","",(IF($C$20&lt;25%,"N/A",IF(H4&lt;=($D$20+$A$20),H4,"Descartado"))))</f>
        <v>1.01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0.42</v>
      </c>
      <c r="I5" s="14" t="n">
        <f aca="false">IF(H5="","",(IF($C$20&lt;25%,"N/A",IF(H5&lt;=($D$20+$A$20),H5,"Descartado"))))</f>
        <v>0.42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1.01</v>
      </c>
      <c r="I6" s="14" t="n">
        <f aca="false">IF(H6="","",(IF($C$20&lt;25%,"N/A",IF(H6&lt;=($D$20+$A$20),H6,"Descartado"))))</f>
        <v>1.01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1.01</v>
      </c>
      <c r="I7" s="14" t="n">
        <f aca="false">IF(H7="","",(IF($C$20&lt;25%,"N/A",IF(H7&lt;=($D$20+$A$20),H7,"Descartado"))))</f>
        <v>1.01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1.01</v>
      </c>
      <c r="I8" s="14" t="n">
        <f aca="false">IF(H8="","",(IF($C$20&lt;25%,"N/A",IF(H8&lt;=($D$20+$A$20),H8,"Descartado"))))</f>
        <v>1.01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1.01</v>
      </c>
      <c r="I9" s="14" t="n">
        <f aca="false">IF(H9="","",(IF($C$20&lt;25%,"N/A",IF(H9&lt;=($D$20+$A$20),H9,"Descartado"))))</f>
        <v>1.01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0.49</v>
      </c>
      <c r="I11" s="14" t="n">
        <f aca="false">IF(H11="","",(IF($C$20&lt;25%,"N/A",IF(H11&lt;=($D$20+$A$20),H11,"Descartado"))))</f>
        <v>0.49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0.89</v>
      </c>
      <c r="I12" s="14" t="n">
        <f aca="false">IF(H12="","",(IF($C$20&lt;25%,"N/A",IF(H12&lt;=($D$20+$A$20),H12,"Descartado"))))</f>
        <v>0.89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33.007582445385</v>
      </c>
      <c r="B20" s="25" t="n">
        <f aca="false">COUNT(H3:H17)</f>
        <v>10</v>
      </c>
      <c r="C20" s="26" t="n">
        <f aca="false">IF(B20&lt;2,"N/A",(A20/D20))</f>
        <v>2.9184423028634</v>
      </c>
      <c r="D20" s="27" t="n">
        <f aca="false">ROUND(AVERAGE(H3:H17),2)</f>
        <v>11.31</v>
      </c>
      <c r="E20" s="28" t="n">
        <f aca="false">IFERROR(ROUND(IF(B20&lt;2,"N/A",(IF(C20&lt;=25%,"N/A",AVERAGE(I3:I17)))),2),"N/A")</f>
        <v>0.87</v>
      </c>
      <c r="F20" s="28" t="n">
        <f aca="false">ROUND(MEDIAN(H3:H17),2)</f>
        <v>1.01</v>
      </c>
      <c r="G20" s="29" t="str">
        <f aca="false">INDEX(G3:G17,MATCH(H20,H3:H17,0))</f>
        <v>19.827.650/0001-33 LEITE &amp; LIMA LTDA</v>
      </c>
      <c r="H20" s="30" t="n">
        <f aca="false">MIN(H3:H17)</f>
        <v>0.42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0.87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535.05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279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280</v>
      </c>
      <c r="C3" s="9" t="s">
        <v>11</v>
      </c>
      <c r="D3" s="10" t="n">
        <v>102</v>
      </c>
      <c r="E3" s="11" t="n">
        <f aca="false">IF(C20&lt;=25%,D20,MIN(E20:F20))</f>
        <v>29.55</v>
      </c>
      <c r="F3" s="11" t="n">
        <f aca="false">MIN(H3:H17)</f>
        <v>5.16</v>
      </c>
      <c r="G3" s="12" t="s">
        <v>12</v>
      </c>
      <c r="H3" s="13" t="n">
        <v>40.37</v>
      </c>
      <c r="I3" s="14" t="n">
        <f aca="false">IF(H3="","",(IF($C$20&lt;25%,"N/A",IF(H3&lt;=($D$20+$A$20),H3,"Descartado"))))</f>
        <v>40.37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40.37</v>
      </c>
      <c r="I4" s="14" t="n">
        <f aca="false">IF(H4="","",(IF($C$20&lt;25%,"N/A",IF(H4&lt;=($D$20+$A$20),H4,"Descartado"))))</f>
        <v>40.37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15.79</v>
      </c>
      <c r="I5" s="14" t="n">
        <f aca="false">IF(H5="","",(IF($C$20&lt;25%,"N/A",IF(H5&lt;=($D$20+$A$20),H5,"Descartado"))))</f>
        <v>15.79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40.37</v>
      </c>
      <c r="I6" s="14" t="n">
        <f aca="false">IF(H6="","",(IF($C$20&lt;25%,"N/A",IF(H6&lt;=($D$20+$A$20),H6,"Descartado"))))</f>
        <v>40.37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40.37</v>
      </c>
      <c r="I8" s="14" t="n">
        <f aca="false">IF(H8="","",(IF($C$20&lt;25%,"N/A",IF(H8&lt;=($D$20+$A$20),H8,"Descartado"))))</f>
        <v>40.37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40.37</v>
      </c>
      <c r="I9" s="14" t="n">
        <f aca="false">IF(H9="","",(IF($C$20&lt;25%,"N/A",IF(H9&lt;=($D$20+$A$20),H9,"Descartado"))))</f>
        <v>40.37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16.84</v>
      </c>
      <c r="I11" s="14" t="n">
        <f aca="false">IF(H11="","",(IF($C$20&lt;25%,"N/A",IF(H11&lt;=($D$20+$A$20),H11,"Descartado"))))</f>
        <v>16.84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26.31</v>
      </c>
      <c r="I12" s="14" t="n">
        <f aca="false">IF(H12="","",(IF($C$20&lt;25%,"N/A",IF(H12&lt;=($D$20+$A$20),H12,"Descartado"))))</f>
        <v>26.31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27.2825837811923</v>
      </c>
      <c r="B20" s="25" t="n">
        <f aca="false">COUNT(H3:H17)</f>
        <v>10</v>
      </c>
      <c r="C20" s="26" t="n">
        <f aca="false">IF(B20&lt;2,"N/A",(A20/D20))</f>
        <v>0.73498339927781</v>
      </c>
      <c r="D20" s="27" t="n">
        <f aca="false">ROUND(AVERAGE(H3:H17),2)</f>
        <v>37.12</v>
      </c>
      <c r="E20" s="28" t="n">
        <f aca="false">IFERROR(ROUND(IF(B20&lt;2,"N/A",(IF(C20&lt;=25%,"N/A",AVERAGE(I3:I17)))),2),"N/A")</f>
        <v>29.55</v>
      </c>
      <c r="F20" s="28" t="n">
        <f aca="false">ROUND(MEDIAN(H3:H17),2)</f>
        <v>40.37</v>
      </c>
      <c r="G20" s="29" t="str">
        <f aca="false">INDEX(G3:G17,MATCH(H20,H3:H17,0))</f>
        <v>02.730.010/0001-08 ANGELO FREITAS SAUDE AMBIENTAL EIRELI</v>
      </c>
      <c r="H20" s="30" t="n">
        <f aca="false">MIN(H3:H17)</f>
        <v>5.16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29.55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3014.1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64</v>
      </c>
      <c r="C3" s="9" t="s">
        <v>11</v>
      </c>
      <c r="D3" s="10" t="n">
        <v>179</v>
      </c>
      <c r="E3" s="11" t="n">
        <f aca="false">IF(C20&lt;=25%,D20,MIN(E20:F20))</f>
        <v>19.42</v>
      </c>
      <c r="F3" s="11" t="n">
        <f aca="false">MIN(H3:H17)</f>
        <v>5.16</v>
      </c>
      <c r="G3" s="12" t="s">
        <v>12</v>
      </c>
      <c r="H3" s="13" t="n">
        <v>26.24</v>
      </c>
      <c r="I3" s="14" t="n">
        <f aca="false">IF(H3="","",(IF($C$20&lt;25%,"N/A",IF(H3&lt;=($D$20+$A$20),H3,"Descartado"))))</f>
        <v>26.24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26.24</v>
      </c>
      <c r="I4" s="14" t="n">
        <f aca="false">IF(H4="","",(IF($C$20&lt;25%,"N/A",IF(H4&lt;=($D$20+$A$20),H4,"Descartado"))))</f>
        <v>26.24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10.52</v>
      </c>
      <c r="I5" s="14" t="n">
        <f aca="false">IF(H5="","",(IF($C$20&lt;25%,"N/A",IF(H5&lt;=($D$20+$A$20),H5,"Descartado"))))</f>
        <v>10.52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26.24</v>
      </c>
      <c r="I6" s="14" t="n">
        <f aca="false">IF(H6="","",(IF($C$20&lt;25%,"N/A",IF(H6&lt;=($D$20+$A$20),H6,"Descartado"))))</f>
        <v>26.24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25.73</v>
      </c>
      <c r="I8" s="14" t="n">
        <f aca="false">IF(H8="","",(IF($C$20&lt;25%,"N/A",IF(H8&lt;=($D$20+$A$20),H8,"Descartado"))))</f>
        <v>25.73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26.24</v>
      </c>
      <c r="I9" s="14" t="n">
        <f aca="false">IF(H9="","",(IF($C$20&lt;25%,"N/A",IF(H9&lt;=($D$20+$A$20),H9,"Descartado"))))</f>
        <v>26.24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21.05</v>
      </c>
      <c r="I11" s="14" t="n">
        <f aca="false">IF(H11="","",(IF($C$20&lt;25%,"N/A",IF(H11&lt;=($D$20+$A$20),H11,"Descartado"))))</f>
        <v>21.05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7.37</v>
      </c>
      <c r="I12" s="14" t="n">
        <f aca="false">IF(H12="","",(IF($C$20&lt;25%,"N/A",IF(H12&lt;=($D$20+$A$20),H12,"Descartado"))))</f>
        <v>7.37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28.4531213675329</v>
      </c>
      <c r="B20" s="25" t="n">
        <f aca="false">COUNT(H3:H17)</f>
        <v>10</v>
      </c>
      <c r="C20" s="26" t="n">
        <f aca="false">IF(B20&lt;2,"N/A",(A20/D20))</f>
        <v>1.01618290598332</v>
      </c>
      <c r="D20" s="27" t="n">
        <f aca="false">ROUND(AVERAGE(H3:H17),2)</f>
        <v>28</v>
      </c>
      <c r="E20" s="28" t="n">
        <f aca="false">IFERROR(ROUND(IF(B20&lt;2,"N/A",(IF(C20&lt;=25%,"N/A",AVERAGE(I3:I17)))),2),"N/A")</f>
        <v>19.42</v>
      </c>
      <c r="F20" s="28" t="n">
        <f aca="false">ROUND(MEDIAN(H3:H17),2)</f>
        <v>25.99</v>
      </c>
      <c r="G20" s="29" t="str">
        <f aca="false">INDEX(G3:G17,MATCH(H20,H3:H17,0))</f>
        <v>02.730.010/0001-08 ANGELO FREITAS SAUDE AMBIENTAL EIRELI</v>
      </c>
      <c r="H20" s="30" t="n">
        <f aca="false">MIN(H3:H17)</f>
        <v>5.16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19.42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3476.18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281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282</v>
      </c>
      <c r="C3" s="9" t="s">
        <v>11</v>
      </c>
      <c r="D3" s="10" t="n">
        <v>510</v>
      </c>
      <c r="E3" s="11" t="n">
        <f aca="false">IF(C20&lt;=25%,D20,MIN(E20:F20))</f>
        <v>6.73</v>
      </c>
      <c r="F3" s="11" t="n">
        <f aca="false">MIN(H3:H17)</f>
        <v>2.89</v>
      </c>
      <c r="G3" s="12" t="s">
        <v>12</v>
      </c>
      <c r="H3" s="13" t="n">
        <v>8.29</v>
      </c>
      <c r="I3" s="14" t="n">
        <f aca="false">IF(H3="","",(IF($C$20&lt;25%,"N/A",IF(H3&lt;=($D$20+$A$20),H3,"Descartado"))))</f>
        <v>8.29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8.29</v>
      </c>
      <c r="I4" s="14" t="n">
        <f aca="false">IF(H4="","",(IF($C$20&lt;25%,"N/A",IF(H4&lt;=($D$20+$A$20),H4,"Descartado"))))</f>
        <v>8.29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4.21</v>
      </c>
      <c r="I5" s="14" t="n">
        <f aca="false">IF(H5="","",(IF($C$20&lt;25%,"N/A",IF(H5&lt;=($D$20+$A$20),H5,"Descartado"))))</f>
        <v>4.21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8.29</v>
      </c>
      <c r="I6" s="14" t="n">
        <f aca="false">IF(H6="","",(IF($C$20&lt;25%,"N/A",IF(H6&lt;=($D$20+$A$20),H6,"Descartado"))))</f>
        <v>8.29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8.29</v>
      </c>
      <c r="I8" s="14" t="n">
        <f aca="false">IF(H8="","",(IF($C$20&lt;25%,"N/A",IF(H8&lt;=($D$20+$A$20),H8,"Descartado"))))</f>
        <v>8.29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8.29</v>
      </c>
      <c r="I9" s="14" t="n">
        <f aca="false">IF(H9="","",(IF($C$20&lt;25%,"N/A",IF(H9&lt;=($D$20+$A$20),H9,"Descartado"))))</f>
        <v>8.29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2.89</v>
      </c>
      <c r="I11" s="14" t="n">
        <f aca="false">IF(H11="","",(IF($C$20&lt;25%,"N/A",IF(H11&lt;=($D$20+$A$20),H11,"Descartado"))))</f>
        <v>2.89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6.84</v>
      </c>
      <c r="I12" s="14" t="n">
        <f aca="false">IF(H12="","",(IF($C$20&lt;25%,"N/A",IF(H12&lt;=($D$20+$A$20),H12,"Descartado"))))</f>
        <v>6.84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31.2191294632705</v>
      </c>
      <c r="B20" s="25" t="n">
        <f aca="false">COUNT(H3:H17)</f>
        <v>10</v>
      </c>
      <c r="C20" s="26" t="n">
        <f aca="false">IF(B20&lt;2,"N/A",(A20/D20))</f>
        <v>1.88293905086071</v>
      </c>
      <c r="D20" s="27" t="n">
        <f aca="false">ROUND(AVERAGE(H3:H17),2)</f>
        <v>16.58</v>
      </c>
      <c r="E20" s="28" t="n">
        <f aca="false">IFERROR(ROUND(IF(B20&lt;2,"N/A",(IF(C20&lt;=25%,"N/A",AVERAGE(I3:I17)))),2),"N/A")</f>
        <v>6.73</v>
      </c>
      <c r="F20" s="28" t="n">
        <f aca="false">ROUND(MEDIAN(H3:H17),2)</f>
        <v>8.29</v>
      </c>
      <c r="G20" s="29" t="str">
        <f aca="false">INDEX(G3:G17,MATCH(H20,H3:H17,0))</f>
        <v>16.492.097/0001-37 L F OLIVEIRA CONSTRUCOES EIRELI</v>
      </c>
      <c r="H20" s="30" t="n">
        <f aca="false">MIN(H3:H17)</f>
        <v>2.89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6.73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3432.3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283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284</v>
      </c>
      <c r="C3" s="9" t="s">
        <v>11</v>
      </c>
      <c r="D3" s="10" t="n">
        <v>2040</v>
      </c>
      <c r="E3" s="11" t="n">
        <f aca="false">IF(C20&lt;=25%,D20,MIN(E20:F20))</f>
        <v>1.8</v>
      </c>
      <c r="F3" s="11" t="n">
        <f aca="false">MIN(H3:H17)</f>
        <v>0.74</v>
      </c>
      <c r="G3" s="12" t="s">
        <v>12</v>
      </c>
      <c r="H3" s="13" t="n">
        <v>2.14</v>
      </c>
      <c r="I3" s="14" t="n">
        <f aca="false">IF(H3="","",(IF($C$20&lt;25%,"N/A",IF(H3&lt;=($D$20+$A$20),H3,"Descartado"))))</f>
        <v>2.14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2.14</v>
      </c>
      <c r="I4" s="14" t="n">
        <f aca="false">IF(H4="","",(IF($C$20&lt;25%,"N/A",IF(H4&lt;=($D$20+$A$20),H4,"Descartado"))))</f>
        <v>2.14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1.05</v>
      </c>
      <c r="I5" s="14" t="n">
        <f aca="false">IF(H5="","",(IF($C$20&lt;25%,"N/A",IF(H5&lt;=($D$20+$A$20),H5,"Descartado"))))</f>
        <v>1.05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2.14</v>
      </c>
      <c r="I6" s="14" t="n">
        <f aca="false">IF(H6="","",(IF($C$20&lt;25%,"N/A",IF(H6&lt;=($D$20+$A$20),H6,"Descartado"))))</f>
        <v>2.14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2.14</v>
      </c>
      <c r="I7" s="14" t="n">
        <f aca="false">IF(H7="","",(IF($C$20&lt;25%,"N/A",IF(H7&lt;=($D$20+$A$20),H7,"Descartado"))))</f>
        <v>2.14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2.14</v>
      </c>
      <c r="I8" s="14" t="n">
        <f aca="false">IF(H8="","",(IF($C$20&lt;25%,"N/A",IF(H8&lt;=($D$20+$A$20),H8,"Descartado"))))</f>
        <v>2.14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2.14</v>
      </c>
      <c r="I9" s="14" t="n">
        <f aca="false">IF(H9="","",(IF($C$20&lt;25%,"N/A",IF(H9&lt;=($D$20+$A$20),H9,"Descartado"))))</f>
        <v>2.14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0.74</v>
      </c>
      <c r="I11" s="14" t="n">
        <f aca="false">IF(H11="","",(IF($C$20&lt;25%,"N/A",IF(H11&lt;=($D$20+$A$20),H11,"Descartado"))))</f>
        <v>0.74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1.58</v>
      </c>
      <c r="I12" s="14" t="n">
        <f aca="false">IF(H12="","",(IF($C$20&lt;25%,"N/A",IF(H12&lt;=($D$20+$A$20),H12,"Descartado"))))</f>
        <v>1.58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32.7175342727549</v>
      </c>
      <c r="B20" s="25" t="n">
        <f aca="false">COUNT(H3:H17)</f>
        <v>10</v>
      </c>
      <c r="C20" s="26" t="n">
        <f aca="false">IF(B20&lt;2,"N/A",(A20/D20))</f>
        <v>2.69280117471233</v>
      </c>
      <c r="D20" s="27" t="n">
        <f aca="false">ROUND(AVERAGE(H3:H17),2)</f>
        <v>12.15</v>
      </c>
      <c r="E20" s="28" t="n">
        <f aca="false">IFERROR(ROUND(IF(B20&lt;2,"N/A",(IF(C20&lt;=25%,"N/A",AVERAGE(I3:I17)))),2),"N/A")</f>
        <v>1.8</v>
      </c>
      <c r="F20" s="28" t="n">
        <f aca="false">ROUND(MEDIAN(H3:H17),2)</f>
        <v>2.14</v>
      </c>
      <c r="G20" s="29" t="str">
        <f aca="false">INDEX(G3:G17,MATCH(H20,H3:H17,0))</f>
        <v>16.492.097/0001-37 L F OLIVEIRA CONSTRUCOES EIRELI</v>
      </c>
      <c r="H20" s="30" t="n">
        <f aca="false">MIN(H3:H17)</f>
        <v>0.74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1.8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3672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285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286</v>
      </c>
      <c r="C3" s="9" t="s">
        <v>11</v>
      </c>
      <c r="D3" s="10" t="n">
        <v>102</v>
      </c>
      <c r="E3" s="11" t="n">
        <f aca="false">IF(C20&lt;=25%,D20,MIN(E20:F20))</f>
        <v>10.4</v>
      </c>
      <c r="F3" s="11" t="n">
        <f aca="false">MIN(H3:H17)</f>
        <v>4.74</v>
      </c>
      <c r="G3" s="12" t="s">
        <v>12</v>
      </c>
      <c r="H3" s="13" t="n">
        <v>13.83</v>
      </c>
      <c r="I3" s="14" t="n">
        <f aca="false">IF(H3="","",(IF($C$20&lt;25%,"N/A",IF(H3&lt;=($D$20+$A$20),H3,"Descartado"))))</f>
        <v>13.83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11.05</v>
      </c>
      <c r="I4" s="14" t="n">
        <f aca="false">IF(H4="","",(IF($C$20&lt;25%,"N/A",IF(H4&lt;=($D$20+$A$20),H4,"Descartado"))))</f>
        <v>11.05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9.47</v>
      </c>
      <c r="I5" s="14" t="n">
        <f aca="false">IF(H5="","",(IF($C$20&lt;25%,"N/A",IF(H5&lt;=($D$20+$A$20),H5,"Descartado"))))</f>
        <v>9.47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13.83</v>
      </c>
      <c r="I6" s="14" t="n">
        <f aca="false">IF(H6="","",(IF($C$20&lt;25%,"N/A",IF(H6&lt;=($D$20+$A$20),H6,"Descartado"))))</f>
        <v>13.83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7.79</v>
      </c>
      <c r="I7" s="14" t="n">
        <f aca="false">IF(H7="","",(IF($C$20&lt;25%,"N/A",IF(H7&lt;=($D$20+$A$20),H7,"Descartado"))))</f>
        <v>7.79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13.83</v>
      </c>
      <c r="I8" s="14" t="n">
        <f aca="false">IF(H8="","",(IF($C$20&lt;25%,"N/A",IF(H8&lt;=($D$20+$A$20),H8,"Descartado"))))</f>
        <v>13.83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13.83</v>
      </c>
      <c r="I9" s="14" t="n">
        <f aca="false">IF(H9="","",(IF($C$20&lt;25%,"N/A",IF(H9&lt;=($D$20+$A$20),H9,"Descartado"))))</f>
        <v>13.83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5.26</v>
      </c>
      <c r="I11" s="14" t="n">
        <f aca="false">IF(H11="","",(IF($C$20&lt;25%,"N/A",IF(H11&lt;=($D$20+$A$20),H11,"Descartado"))))</f>
        <v>5.26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4.74</v>
      </c>
      <c r="I12" s="14" t="n">
        <f aca="false">IF(H12="","",(IF($C$20&lt;25%,"N/A",IF(H12&lt;=($D$20+$A$20),H12,"Descartado"))))</f>
        <v>4.74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30.2028610859597</v>
      </c>
      <c r="B20" s="25" t="n">
        <f aca="false">COUNT(H3:H17)</f>
        <v>10</v>
      </c>
      <c r="C20" s="26" t="n">
        <f aca="false">IF(B20&lt;2,"N/A",(A20/D20))</f>
        <v>1.51849477556358</v>
      </c>
      <c r="D20" s="27" t="n">
        <f aca="false">ROUND(AVERAGE(H3:H17),2)</f>
        <v>19.89</v>
      </c>
      <c r="E20" s="28" t="n">
        <f aca="false">IFERROR(ROUND(IF(B20&lt;2,"N/A",(IF(C20&lt;=25%,"N/A",AVERAGE(I3:I17)))),2),"N/A")</f>
        <v>10.4</v>
      </c>
      <c r="F20" s="28" t="n">
        <f aca="false">ROUND(MEDIAN(H3:H17),2)</f>
        <v>12.44</v>
      </c>
      <c r="G20" s="29" t="str">
        <f aca="false">INDEX(G3:G17,MATCH(H20,H3:H17,0))</f>
        <v>12.839.383/0001-75 ALESSANDRO DE SIQUEIRA SANTOS</v>
      </c>
      <c r="H20" s="30" t="n">
        <f aca="false">MIN(H3:H17)</f>
        <v>4.74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10.4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1060.8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287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288</v>
      </c>
      <c r="C3" s="9" t="s">
        <v>11</v>
      </c>
      <c r="D3" s="10" t="n">
        <v>564</v>
      </c>
      <c r="E3" s="11" t="n">
        <f aca="false">IF(C20&lt;=25%,D20,MIN(E20:F20))</f>
        <v>4.63</v>
      </c>
      <c r="F3" s="11" t="n">
        <f aca="false">MIN(H3:H17)</f>
        <v>1.58</v>
      </c>
      <c r="G3" s="12" t="s">
        <v>12</v>
      </c>
      <c r="H3" s="13" t="n">
        <v>5.9</v>
      </c>
      <c r="I3" s="14" t="n">
        <f aca="false">IF(H3="","",(IF($C$20&lt;25%,"N/A",IF(H3&lt;=($D$20+$A$20),H3,"Descartado"))))</f>
        <v>5.9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5.02</v>
      </c>
      <c r="I4" s="14" t="n">
        <f aca="false">IF(H4="","",(IF($C$20&lt;25%,"N/A",IF(H4&lt;=($D$20+$A$20),H4,"Descartado"))))</f>
        <v>5.02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3.58</v>
      </c>
      <c r="I5" s="14" t="n">
        <f aca="false">IF(H5="","",(IF($C$20&lt;25%,"N/A",IF(H5&lt;=($D$20+$A$20),H5,"Descartado"))))</f>
        <v>3.58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5.9</v>
      </c>
      <c r="I6" s="14" t="n">
        <f aca="false">IF(H6="","",(IF($C$20&lt;25%,"N/A",IF(H6&lt;=($D$20+$A$20),H6,"Descartado"))))</f>
        <v>5.9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4.94</v>
      </c>
      <c r="I7" s="14" t="n">
        <f aca="false">IF(H7="","",(IF($C$20&lt;25%,"N/A",IF(H7&lt;=($D$20+$A$20),H7,"Descartado"))))</f>
        <v>4.94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5.9</v>
      </c>
      <c r="I8" s="14" t="n">
        <f aca="false">IF(H8="","",(IF($C$20&lt;25%,"N/A",IF(H8&lt;=($D$20+$A$20),H8,"Descartado"))))</f>
        <v>5.9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5.9</v>
      </c>
      <c r="I9" s="14" t="n">
        <f aca="false">IF(H9="","",(IF($C$20&lt;25%,"N/A",IF(H9&lt;=($D$20+$A$20),H9,"Descartado"))))</f>
        <v>5.9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2.95</v>
      </c>
      <c r="I11" s="14" t="n">
        <f aca="false">IF(H11="","",(IF($C$20&lt;25%,"N/A",IF(H11&lt;=($D$20+$A$20),H11,"Descartado"))))</f>
        <v>2.95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1.58</v>
      </c>
      <c r="I12" s="14" t="n">
        <f aca="false">IF(H12="","",(IF($C$20&lt;25%,"N/A",IF(H12&lt;=($D$20+$A$20),H12,"Descartado"))))</f>
        <v>1.58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31.8536116214996</v>
      </c>
      <c r="B20" s="25" t="n">
        <f aca="false">COUNT(H3:H17)</f>
        <v>10</v>
      </c>
      <c r="C20" s="26" t="n">
        <f aca="false">IF(B20&lt;2,"N/A",(A20/D20))</f>
        <v>2.16838744870657</v>
      </c>
      <c r="D20" s="27" t="n">
        <f aca="false">ROUND(AVERAGE(H3:H17),2)</f>
        <v>14.69</v>
      </c>
      <c r="E20" s="28" t="n">
        <f aca="false">IFERROR(ROUND(IF(B20&lt;2,"N/A",(IF(C20&lt;=25%,"N/A",AVERAGE(I3:I17)))),2),"N/A")</f>
        <v>4.63</v>
      </c>
      <c r="F20" s="28" t="n">
        <f aca="false">ROUND(MEDIAN(H3:H17),2)</f>
        <v>5.46</v>
      </c>
      <c r="G20" s="29" t="str">
        <f aca="false">INDEX(G3:G17,MATCH(H20,H3:H17,0))</f>
        <v>12.839.383/0001-75 ALESSANDRO DE SIQUEIRA SANTOS</v>
      </c>
      <c r="H20" s="30" t="n">
        <f aca="false">MIN(H3:H17)</f>
        <v>1.58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4.63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2611.32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289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290</v>
      </c>
      <c r="C3" s="9" t="s">
        <v>11</v>
      </c>
      <c r="D3" s="10" t="n">
        <v>900</v>
      </c>
      <c r="E3" s="11" t="n">
        <f aca="false">IF(C20&lt;=25%,D20,MIN(E20:F20))</f>
        <v>3</v>
      </c>
      <c r="F3" s="11" t="n">
        <f aca="false">MIN(H3:H17)</f>
        <v>1.05</v>
      </c>
      <c r="G3" s="12" t="s">
        <v>12</v>
      </c>
      <c r="H3" s="13" t="n">
        <v>3.69</v>
      </c>
      <c r="I3" s="14" t="n">
        <f aca="false">IF(H3="","",(IF($C$20&lt;25%,"N/A",IF(H3&lt;=($D$20+$A$20),H3,"Descartado"))))</f>
        <v>3.69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3.14</v>
      </c>
      <c r="I4" s="14" t="n">
        <f aca="false">IF(H4="","",(IF($C$20&lt;25%,"N/A",IF(H4&lt;=($D$20+$A$20),H4,"Descartado"))))</f>
        <v>3.14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3.16</v>
      </c>
      <c r="I5" s="14" t="n">
        <f aca="false">IF(H5="","",(IF($C$20&lt;25%,"N/A",IF(H5&lt;=($D$20+$A$20),H5,"Descartado"))))</f>
        <v>3.16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3.69</v>
      </c>
      <c r="I6" s="14" t="n">
        <f aca="false">IF(H6="","",(IF($C$20&lt;25%,"N/A",IF(H6&lt;=($D$20+$A$20),H6,"Descartado"))))</f>
        <v>3.69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3.12</v>
      </c>
      <c r="I7" s="14" t="n">
        <f aca="false">IF(H7="","",(IF($C$20&lt;25%,"N/A",IF(H7&lt;=($D$20+$A$20),H7,"Descartado"))))</f>
        <v>3.12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3.69</v>
      </c>
      <c r="I8" s="14" t="n">
        <f aca="false">IF(H8="","",(IF($C$20&lt;25%,"N/A",IF(H8&lt;=($D$20+$A$20),H8,"Descartado"))))</f>
        <v>3.69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3.69</v>
      </c>
      <c r="I9" s="14" t="n">
        <f aca="false">IF(H9="","",(IF($C$20&lt;25%,"N/A",IF(H9&lt;=($D$20+$A$20),H9,"Descartado"))))</f>
        <v>3.69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1.05</v>
      </c>
      <c r="I11" s="14" t="n">
        <f aca="false">IF(H11="","",(IF($C$20&lt;25%,"N/A",IF(H11&lt;=($D$20+$A$20),H11,"Descartado"))))</f>
        <v>1.05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1.79</v>
      </c>
      <c r="I12" s="14" t="n">
        <f aca="false">IF(H12="","",(IF($C$20&lt;25%,"N/A",IF(H12&lt;=($D$20+$A$20),H12,"Descartado"))))</f>
        <v>1.79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32.3460074987797</v>
      </c>
      <c r="B20" s="25" t="n">
        <f aca="false">COUNT(H3:H17)</f>
        <v>10</v>
      </c>
      <c r="C20" s="26" t="n">
        <f aca="false">IF(B20&lt;2,"N/A",(A20/D20))</f>
        <v>2.44489852598486</v>
      </c>
      <c r="D20" s="27" t="n">
        <f aca="false">ROUND(AVERAGE(H3:H17),2)</f>
        <v>13.23</v>
      </c>
      <c r="E20" s="28" t="n">
        <f aca="false">IFERROR(ROUND(IF(B20&lt;2,"N/A",(IF(C20&lt;=25%,"N/A",AVERAGE(I3:I17)))),2),"N/A")</f>
        <v>3</v>
      </c>
      <c r="F20" s="28" t="n">
        <f aca="false">ROUND(MEDIAN(H3:H17),2)</f>
        <v>3.43</v>
      </c>
      <c r="G20" s="29" t="str">
        <f aca="false">INDEX(G3:G17,MATCH(H20,H3:H17,0))</f>
        <v>16.492.097/0001-37 L F OLIVEIRA CONSTRUCOES EIRELI</v>
      </c>
      <c r="H20" s="30" t="n">
        <f aca="false">MIN(H3:H17)</f>
        <v>1.05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2700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291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292</v>
      </c>
      <c r="C3" s="9" t="s">
        <v>11</v>
      </c>
      <c r="D3" s="10" t="n">
        <v>1813</v>
      </c>
      <c r="E3" s="11" t="n">
        <f aca="false">IF(C20&lt;=25%,D20,MIN(E20:F20))</f>
        <v>0.33</v>
      </c>
      <c r="F3" s="11" t="n">
        <f aca="false">MIN(H3:H17)</f>
        <v>0.19</v>
      </c>
      <c r="G3" s="12" t="s">
        <v>12</v>
      </c>
      <c r="H3" s="13" t="n">
        <v>0.39</v>
      </c>
      <c r="I3" s="14" t="n">
        <f aca="false">IF(H3="","",(IF($C$20&lt;25%,"N/A",IF(H3&lt;=($D$20+$A$20),H3,"Descartado"))))</f>
        <v>0.39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0.37</v>
      </c>
      <c r="I4" s="14" t="n">
        <f aca="false">IF(H4="","",(IF($C$20&lt;25%,"N/A",IF(H4&lt;=($D$20+$A$20),H4,"Descartado"))))</f>
        <v>0.37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0.28</v>
      </c>
      <c r="I5" s="14" t="n">
        <f aca="false">IF(H5="","",(IF($C$20&lt;25%,"N/A",IF(H5&lt;=($D$20+$A$20),H5,"Descartado"))))</f>
        <v>0.28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0.39</v>
      </c>
      <c r="I6" s="14" t="n">
        <f aca="false">IF(H6="","",(IF($C$20&lt;25%,"N/A",IF(H6&lt;=($D$20+$A$20),H6,"Descartado"))))</f>
        <v>0.39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0.39</v>
      </c>
      <c r="I7" s="14" t="n">
        <f aca="false">IF(H7="","",(IF($C$20&lt;25%,"N/A",IF(H7&lt;=($D$20+$A$20),H7,"Descartado"))))</f>
        <v>0.39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0.39</v>
      </c>
      <c r="I8" s="14" t="n">
        <f aca="false">IF(H8="","",(IF($C$20&lt;25%,"N/A",IF(H8&lt;=($D$20+$A$20),H8,"Descartado"))))</f>
        <v>0.39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0.39</v>
      </c>
      <c r="I9" s="14" t="n">
        <f aca="false">IF(H9="","",(IF($C$20&lt;25%,"N/A",IF(H9&lt;=($D$20+$A$20),H9,"Descartado"))))</f>
        <v>0.39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0.19</v>
      </c>
      <c r="I11" s="14" t="n">
        <f aca="false">IF(H11="","",(IF($C$20&lt;25%,"N/A",IF(H11&lt;=($D$20+$A$20),H11,"Descartado"))))</f>
        <v>0.19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0.2</v>
      </c>
      <c r="I12" s="14" t="n">
        <f aca="false">IF(H12="","",(IF($C$20&lt;25%,"N/A",IF(H12&lt;=($D$20+$A$20),H12,"Descartado"))))</f>
        <v>0.2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33.1780125317288</v>
      </c>
      <c r="B20" s="25" t="n">
        <f aca="false">COUNT(H3:H17)</f>
        <v>10</v>
      </c>
      <c r="C20" s="26" t="n">
        <f aca="false">IF(B20&lt;2,"N/A",(A20/D20))</f>
        <v>3.06635975339453</v>
      </c>
      <c r="D20" s="27" t="n">
        <f aca="false">ROUND(AVERAGE(H3:H17),2)</f>
        <v>10.82</v>
      </c>
      <c r="E20" s="28" t="n">
        <f aca="false">IFERROR(ROUND(IF(B20&lt;2,"N/A",(IF(C20&lt;=25%,"N/A",AVERAGE(I3:I17)))),2),"N/A")</f>
        <v>0.33</v>
      </c>
      <c r="F20" s="28" t="n">
        <f aca="false">ROUND(MEDIAN(H3:H17),2)</f>
        <v>0.39</v>
      </c>
      <c r="G20" s="29" t="str">
        <f aca="false">INDEX(G3:G17,MATCH(H20,H3:H17,0))</f>
        <v>16.492.097/0001-37 L F OLIVEIRA CONSTRUCOES EIRELI</v>
      </c>
      <c r="H20" s="30" t="n">
        <f aca="false">MIN(H3:H17)</f>
        <v>0.19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0.33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598.29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293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294</v>
      </c>
      <c r="C3" s="9" t="s">
        <v>11</v>
      </c>
      <c r="D3" s="10" t="n">
        <v>291</v>
      </c>
      <c r="E3" s="11" t="n">
        <f aca="false">IF(C20&lt;=25%,D20,MIN(E20:F20))</f>
        <v>2.89</v>
      </c>
      <c r="F3" s="11" t="n">
        <f aca="false">MIN(H3:H17)</f>
        <v>1.05</v>
      </c>
      <c r="G3" s="12" t="s">
        <v>12</v>
      </c>
      <c r="H3" s="13" t="n">
        <v>3.69</v>
      </c>
      <c r="I3" s="14" t="n">
        <f aca="false">IF(H3="","",(IF($C$20&lt;25%,"N/A",IF(H3&lt;=($D$20+$A$20),H3,"Descartado"))))</f>
        <v>3.69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3.14</v>
      </c>
      <c r="I4" s="14" t="n">
        <f aca="false">IF(H4="","",(IF($C$20&lt;25%,"N/A",IF(H4&lt;=($D$20+$A$20),H4,"Descartado"))))</f>
        <v>3.14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2.32</v>
      </c>
      <c r="I5" s="14" t="n">
        <f aca="false">IF(H5="","",(IF($C$20&lt;25%,"N/A",IF(H5&lt;=($D$20+$A$20),H5,"Descartado"))))</f>
        <v>2.32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3.69</v>
      </c>
      <c r="I6" s="14" t="n">
        <f aca="false">IF(H6="","",(IF($C$20&lt;25%,"N/A",IF(H6&lt;=($D$20+$A$20),H6,"Descartado"))))</f>
        <v>3.69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3.12</v>
      </c>
      <c r="I7" s="14" t="n">
        <f aca="false">IF(H7="","",(IF($C$20&lt;25%,"N/A",IF(H7&lt;=($D$20+$A$20),H7,"Descartado"))))</f>
        <v>3.12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3.69</v>
      </c>
      <c r="I8" s="14" t="n">
        <f aca="false">IF(H8="","",(IF($C$20&lt;25%,"N/A",IF(H8&lt;=($D$20+$A$20),H8,"Descartado"))))</f>
        <v>3.69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3.69</v>
      </c>
      <c r="I9" s="14" t="n">
        <f aca="false">IF(H9="","",(IF($C$20&lt;25%,"N/A",IF(H9&lt;=($D$20+$A$20),H9,"Descartado"))))</f>
        <v>3.69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1.05</v>
      </c>
      <c r="I11" s="14" t="n">
        <f aca="false">IF(H11="","",(IF($C$20&lt;25%,"N/A",IF(H11&lt;=($D$20+$A$20),H11,"Descartado"))))</f>
        <v>1.05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1.58</v>
      </c>
      <c r="I12" s="14" t="n">
        <f aca="false">IF(H12="","",(IF($C$20&lt;25%,"N/A",IF(H12&lt;=($D$20+$A$20),H12,"Descartado"))))</f>
        <v>1.58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32.3843812834383</v>
      </c>
      <c r="B20" s="25" t="n">
        <f aca="false">COUNT(H3:H17)</f>
        <v>10</v>
      </c>
      <c r="C20" s="26" t="n">
        <f aca="false">IF(B20&lt;2,"N/A",(A20/D20))</f>
        <v>2.46832174416451</v>
      </c>
      <c r="D20" s="27" t="n">
        <f aca="false">ROUND(AVERAGE(H3:H17),2)</f>
        <v>13.12</v>
      </c>
      <c r="E20" s="28" t="n">
        <f aca="false">IFERROR(ROUND(IF(B20&lt;2,"N/A",(IF(C20&lt;=25%,"N/A",AVERAGE(I3:I17)))),2),"N/A")</f>
        <v>2.89</v>
      </c>
      <c r="F20" s="28" t="n">
        <f aca="false">ROUND(MEDIAN(H3:H17),2)</f>
        <v>3.42</v>
      </c>
      <c r="G20" s="29" t="str">
        <f aca="false">INDEX(G3:G17,MATCH(H20,H3:H17,0))</f>
        <v>16.492.097/0001-37 L F OLIVEIRA CONSTRUCOES EIRELI</v>
      </c>
      <c r="H20" s="30" t="n">
        <f aca="false">MIN(H3:H17)</f>
        <v>1.05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2.89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840.99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295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296</v>
      </c>
      <c r="C3" s="9" t="s">
        <v>11</v>
      </c>
      <c r="D3" s="10" t="n">
        <v>1368</v>
      </c>
      <c r="E3" s="11" t="n">
        <f aca="false">IF(C20&lt;=25%,D20,MIN(E20:F20))</f>
        <v>1.94</v>
      </c>
      <c r="F3" s="11" t="n">
        <f aca="false">MIN(H3:H17)</f>
        <v>1.05</v>
      </c>
      <c r="G3" s="12" t="s">
        <v>12</v>
      </c>
      <c r="H3" s="13" t="n">
        <v>2.35</v>
      </c>
      <c r="I3" s="14" t="n">
        <f aca="false">IF(H3="","",(IF($C$20&lt;25%,"N/A",IF(H3&lt;=($D$20+$A$20),H3,"Descartado"))))</f>
        <v>2.35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2.05</v>
      </c>
      <c r="I4" s="14" t="n">
        <f aca="false">IF(H4="","",(IF($C$20&lt;25%,"N/A",IF(H4&lt;=($D$20+$A$20),H4,"Descartado"))))</f>
        <v>2.05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1.58</v>
      </c>
      <c r="I5" s="14" t="n">
        <f aca="false">IF(H5="","",(IF($C$20&lt;25%,"N/A",IF(H5&lt;=($D$20+$A$20),H5,"Descartado"))))</f>
        <v>1.58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2.35</v>
      </c>
      <c r="I6" s="14" t="n">
        <f aca="false">IF(H6="","",(IF($C$20&lt;25%,"N/A",IF(H6&lt;=($D$20+$A$20),H6,"Descartado"))))</f>
        <v>2.35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2.35</v>
      </c>
      <c r="I7" s="14" t="n">
        <f aca="false">IF(H7="","",(IF($C$20&lt;25%,"N/A",IF(H7&lt;=($D$20+$A$20),H7,"Descartado"))))</f>
        <v>2.35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2.35</v>
      </c>
      <c r="I8" s="14" t="n">
        <f aca="false">IF(H8="","",(IF($C$20&lt;25%,"N/A",IF(H8&lt;=($D$20+$A$20),H8,"Descartado"))))</f>
        <v>2.35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2.35</v>
      </c>
      <c r="I9" s="14" t="n">
        <f aca="false">IF(H9="","",(IF($C$20&lt;25%,"N/A",IF(H9&lt;=($D$20+$A$20),H9,"Descartado"))))</f>
        <v>2.35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1.05</v>
      </c>
      <c r="I11" s="14" t="n">
        <f aca="false">IF(H11="","",(IF($C$20&lt;25%,"N/A",IF(H11&lt;=($D$20+$A$20),H11,"Descartado"))))</f>
        <v>1.05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1.05</v>
      </c>
      <c r="I12" s="14" t="n">
        <f aca="false">IF(H12="","",(IF($C$20&lt;25%,"N/A",IF(H12&lt;=($D$20+$A$20),H12,"Descartado"))))</f>
        <v>1.05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32.6731517542394</v>
      </c>
      <c r="B20" s="25" t="n">
        <f aca="false">COUNT(H3:H17)</f>
        <v>10</v>
      </c>
      <c r="C20" s="26" t="n">
        <f aca="false">IF(B20&lt;2,"N/A",(A20/D20))</f>
        <v>2.66284855372774</v>
      </c>
      <c r="D20" s="27" t="n">
        <f aca="false">ROUND(AVERAGE(H3:H17),2)</f>
        <v>12.27</v>
      </c>
      <c r="E20" s="28" t="n">
        <f aca="false">IFERROR(ROUND(IF(B20&lt;2,"N/A",(IF(C20&lt;=25%,"N/A",AVERAGE(I3:I17)))),2),"N/A")</f>
        <v>1.94</v>
      </c>
      <c r="F20" s="28" t="n">
        <f aca="false">ROUND(MEDIAN(H3:H17),2)</f>
        <v>2.35</v>
      </c>
      <c r="G20" s="29" t="str">
        <f aca="false">INDEX(G3:G17,MATCH(H20,H3:H17,0))</f>
        <v>16.492.097/0001-37 L F OLIVEIRA CONSTRUCOES EIRELI</v>
      </c>
      <c r="H20" s="30" t="n">
        <f aca="false">MIN(H3:H17)</f>
        <v>1.05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1.94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2653.92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297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298</v>
      </c>
      <c r="C3" s="9" t="s">
        <v>11</v>
      </c>
      <c r="D3" s="10" t="n">
        <v>324</v>
      </c>
      <c r="E3" s="11" t="n">
        <f aca="false">IF(C20&lt;=25%,D20,MIN(E20:F20))</f>
        <v>6.62</v>
      </c>
      <c r="F3" s="11" t="n">
        <f aca="false">MIN(H3:H17)</f>
        <v>2.1</v>
      </c>
      <c r="G3" s="12" t="s">
        <v>12</v>
      </c>
      <c r="H3" s="13" t="n">
        <v>9.23</v>
      </c>
      <c r="I3" s="14" t="n">
        <f aca="false">IF(H3="","",(IF($C$20&lt;25%,"N/A",IF(H3&lt;=($D$20+$A$20),H3,"Descartado"))))</f>
        <v>9.23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8.05</v>
      </c>
      <c r="I4" s="14" t="n">
        <f aca="false">IF(H4="","",(IF($C$20&lt;25%,"N/A",IF(H4&lt;=($D$20+$A$20),H4,"Descartado"))))</f>
        <v>8.05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4.21</v>
      </c>
      <c r="I5" s="14" t="n">
        <f aca="false">IF(H5="","",(IF($C$20&lt;25%,"N/A",IF(H5&lt;=($D$20+$A$20),H5,"Descartado"))))</f>
        <v>4.21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9.23</v>
      </c>
      <c r="I6" s="14" t="n">
        <f aca="false">IF(H6="","",(IF($C$20&lt;25%,"N/A",IF(H6&lt;=($D$20+$A$20),H6,"Descartado"))))</f>
        <v>9.23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5.63</v>
      </c>
      <c r="I7" s="14" t="n">
        <f aca="false">IF(H7="","",(IF($C$20&lt;25%,"N/A",IF(H7&lt;=($D$20+$A$20),H7,"Descartado"))))</f>
        <v>5.63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9.23</v>
      </c>
      <c r="I8" s="14" t="n">
        <f aca="false">IF(H8="","",(IF($C$20&lt;25%,"N/A",IF(H8&lt;=($D$20+$A$20),H8,"Descartado"))))</f>
        <v>9.23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9.23</v>
      </c>
      <c r="I9" s="14" t="n">
        <f aca="false">IF(H9="","",(IF($C$20&lt;25%,"N/A",IF(H9&lt;=($D$20+$A$20),H9,"Descartado"))))</f>
        <v>9.23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2.63</v>
      </c>
      <c r="I11" s="14" t="n">
        <f aca="false">IF(H11="","",(IF($C$20&lt;25%,"N/A",IF(H11&lt;=($D$20+$A$20),H11,"Descartado"))))</f>
        <v>2.63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2.1</v>
      </c>
      <c r="I12" s="14" t="n">
        <f aca="false">IF(H12="","",(IF($C$20&lt;25%,"N/A",IF(H12&lt;=($D$20+$A$20),H12,"Descartado"))))</f>
        <v>2.1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31.3196957733202</v>
      </c>
      <c r="B20" s="25" t="n">
        <f aca="false">COUNT(H3:H17)</f>
        <v>10</v>
      </c>
      <c r="C20" s="26" t="n">
        <f aca="false">IF(B20&lt;2,"N/A",(A20/D20))</f>
        <v>1.90046697653642</v>
      </c>
      <c r="D20" s="27" t="n">
        <f aca="false">ROUND(AVERAGE(H3:H17),2)</f>
        <v>16.48</v>
      </c>
      <c r="E20" s="28" t="n">
        <f aca="false">IFERROR(ROUND(IF(B20&lt;2,"N/A",(IF(C20&lt;=25%,"N/A",AVERAGE(I3:I17)))),2),"N/A")</f>
        <v>6.62</v>
      </c>
      <c r="F20" s="28" t="n">
        <f aca="false">ROUND(MEDIAN(H3:H17),2)</f>
        <v>8.64</v>
      </c>
      <c r="G20" s="29" t="str">
        <f aca="false">INDEX(G3:G17,MATCH(H20,H3:H17,0))</f>
        <v>12.839.383/0001-75 ALESSANDRO DE SIQUEIRA SANTOS</v>
      </c>
      <c r="H20" s="30" t="n">
        <f aca="false">MIN(H3:H17)</f>
        <v>2.1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6.62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2144.88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299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300</v>
      </c>
      <c r="C3" s="9" t="s">
        <v>11</v>
      </c>
      <c r="D3" s="10" t="n">
        <v>438</v>
      </c>
      <c r="E3" s="11" t="n">
        <f aca="false">IF(C20&lt;=25%,D20,MIN(E20:F20))</f>
        <v>5.14</v>
      </c>
      <c r="F3" s="11" t="n">
        <f aca="false">MIN(H3:H17)</f>
        <v>2.42</v>
      </c>
      <c r="G3" s="12" t="s">
        <v>12</v>
      </c>
      <c r="H3" s="13" t="n">
        <v>6.58</v>
      </c>
      <c r="I3" s="14" t="n">
        <f aca="false">IF(H3="","",(IF($C$20&lt;25%,"N/A",IF(H3&lt;=($D$20+$A$20),H3,"Descartado"))))</f>
        <v>6.58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6.37</v>
      </c>
      <c r="I4" s="14" t="n">
        <f aca="false">IF(H4="","",(IF($C$20&lt;25%,"N/A",IF(H4&lt;=($D$20+$A$20),H4,"Descartado"))))</f>
        <v>6.37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3.68</v>
      </c>
      <c r="I5" s="14" t="n">
        <f aca="false">IF(H5="","",(IF($C$20&lt;25%,"N/A",IF(H5&lt;=($D$20+$A$20),H5,"Descartado"))))</f>
        <v>3.68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6.58</v>
      </c>
      <c r="I6" s="14" t="n">
        <f aca="false">IF(H6="","",(IF($C$20&lt;25%,"N/A",IF(H6&lt;=($D$20+$A$20),H6,"Descartado"))))</f>
        <v>6.58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4.32</v>
      </c>
      <c r="I7" s="14" t="n">
        <f aca="false">IF(H7="","",(IF($C$20&lt;25%,"N/A",IF(H7&lt;=($D$20+$A$20),H7,"Descartado"))))</f>
        <v>4.32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6.58</v>
      </c>
      <c r="I8" s="14" t="n">
        <f aca="false">IF(H8="","",(IF($C$20&lt;25%,"N/A",IF(H8&lt;=($D$20+$A$20),H8,"Descartado"))))</f>
        <v>6.58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6.58</v>
      </c>
      <c r="I9" s="14" t="n">
        <f aca="false">IF(H9="","",(IF($C$20&lt;25%,"N/A",IF(H9&lt;=($D$20+$A$20),H9,"Descartado"))))</f>
        <v>6.58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2.42</v>
      </c>
      <c r="I11" s="14" t="n">
        <f aca="false">IF(H11="","",(IF($C$20&lt;25%,"N/A",IF(H11&lt;=($D$20+$A$20),H11,"Descartado"))))</f>
        <v>2.42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3.16</v>
      </c>
      <c r="I12" s="14" t="n">
        <f aca="false">IF(H12="","",(IF($C$20&lt;25%,"N/A",IF(H12&lt;=($D$20+$A$20),H12,"Descartado"))))</f>
        <v>3.16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31.6991776269073</v>
      </c>
      <c r="B20" s="25" t="n">
        <f aca="false">COUNT(H3:H17)</f>
        <v>10</v>
      </c>
      <c r="C20" s="26" t="n">
        <f aca="false">IF(B20&lt;2,"N/A",(A20/D20))</f>
        <v>2.09235495887177</v>
      </c>
      <c r="D20" s="27" t="n">
        <f aca="false">ROUND(AVERAGE(H3:H17),2)</f>
        <v>15.15</v>
      </c>
      <c r="E20" s="28" t="n">
        <f aca="false">IFERROR(ROUND(IF(B20&lt;2,"N/A",(IF(C20&lt;=25%,"N/A",AVERAGE(I3:I17)))),2),"N/A")</f>
        <v>5.14</v>
      </c>
      <c r="F20" s="28" t="n">
        <f aca="false">ROUND(MEDIAN(H3:H17),2)</f>
        <v>6.48</v>
      </c>
      <c r="G20" s="29" t="str">
        <f aca="false">INDEX(G3:G17,MATCH(H20,H3:H17,0))</f>
        <v>16.492.097/0001-37 L F OLIVEIRA CONSTRUCOES EIRELI</v>
      </c>
      <c r="H20" s="30" t="n">
        <f aca="false">MIN(H3:H17)</f>
        <v>2.42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5.14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2251.32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66</v>
      </c>
      <c r="C3" s="9" t="s">
        <v>11</v>
      </c>
      <c r="D3" s="10" t="n">
        <v>96</v>
      </c>
      <c r="E3" s="11" t="n">
        <f aca="false">IF(C20&lt;=25%,D20,MIN(E20:F20))</f>
        <v>29.66</v>
      </c>
      <c r="F3" s="11" t="n">
        <f aca="false">MIN(H3:H17)</f>
        <v>5.16</v>
      </c>
      <c r="G3" s="12" t="s">
        <v>12</v>
      </c>
      <c r="H3" s="13" t="n">
        <v>48.77</v>
      </c>
      <c r="I3" s="14" t="n">
        <f aca="false">IF(H3="","",(IF($C$20&lt;25%,"N/A",IF(H3&lt;=($D$20+$A$20),H3,"Descartado"))))</f>
        <v>48.77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48.4</v>
      </c>
      <c r="I4" s="14" t="n">
        <f aca="false">IF(H4="","",(IF($C$20&lt;25%,"N/A",IF(H4&lt;=($D$20+$A$20),H4,"Descartado"))))</f>
        <v>48.4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23.15</v>
      </c>
      <c r="I5" s="14" t="n">
        <f aca="false">IF(H5="","",(IF($C$20&lt;25%,"N/A",IF(H5&lt;=($D$20+$A$20),H5,"Descartado"))))</f>
        <v>23.15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48.77</v>
      </c>
      <c r="I6" s="14" t="n">
        <f aca="false">IF(H6="","",(IF($C$20&lt;25%,"N/A",IF(H6&lt;=($D$20+$A$20),H6,"Descartado"))))</f>
        <v>48.77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43.25</v>
      </c>
      <c r="I8" s="14" t="n">
        <f aca="false">IF(H8="","",(IF($C$20&lt;25%,"N/A",IF(H8&lt;=($D$20+$A$20),H8,"Descartado"))))</f>
        <v>43.25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24.21</v>
      </c>
      <c r="I9" s="14" t="n">
        <f aca="false">IF(H9="","",(IF($C$20&lt;25%,"N/A",IF(H9&lt;=($D$20+$A$20),H9,"Descartado"))))</f>
        <v>24.21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11.58</v>
      </c>
      <c r="I11" s="14" t="n">
        <f aca="false">IF(H11="","",(IF($C$20&lt;25%,"N/A",IF(H11&lt;=($D$20+$A$20),H11,"Descartado"))))</f>
        <v>11.58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13.68</v>
      </c>
      <c r="I12" s="14" t="n">
        <f aca="false">IF(H12="","",(IF($C$20&lt;25%,"N/A",IF(H12&lt;=($D$20+$A$20),H12,"Descartado"))))</f>
        <v>13.68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29.1792334070349</v>
      </c>
      <c r="B20" s="25" t="n">
        <f aca="false">COUNT(H3:H17)</f>
        <v>10</v>
      </c>
      <c r="C20" s="26" t="n">
        <f aca="false">IF(B20&lt;2,"N/A",(A20/D20))</f>
        <v>0.783966507443173</v>
      </c>
      <c r="D20" s="27" t="n">
        <f aca="false">ROUND(AVERAGE(H3:H17),2)</f>
        <v>37.22</v>
      </c>
      <c r="E20" s="28" t="n">
        <f aca="false">IFERROR(ROUND(IF(B20&lt;2,"N/A",(IF(C20&lt;=25%,"N/A",AVERAGE(I3:I17)))),2),"N/A")</f>
        <v>29.66</v>
      </c>
      <c r="F20" s="28" t="n">
        <f aca="false">ROUND(MEDIAN(H3:H17),2)</f>
        <v>33.73</v>
      </c>
      <c r="G20" s="29" t="str">
        <f aca="false">INDEX(G3:G17,MATCH(H20,H3:H17,0))</f>
        <v>02.730.010/0001-08 ANGELO FREITAS SAUDE AMBIENTAL EIRELI</v>
      </c>
      <c r="H20" s="30" t="n">
        <f aca="false">MIN(H3:H17)</f>
        <v>5.16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29.66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2847.36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301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302</v>
      </c>
      <c r="C3" s="9" t="s">
        <v>11</v>
      </c>
      <c r="D3" s="10" t="n">
        <v>102</v>
      </c>
      <c r="E3" s="11" t="n">
        <f aca="false">IF(C20&lt;=25%,D20,MIN(E20:F20))</f>
        <v>22.17</v>
      </c>
      <c r="F3" s="11" t="n">
        <f aca="false">MIN(H3:H17)</f>
        <v>11.58</v>
      </c>
      <c r="G3" s="12" t="s">
        <v>12</v>
      </c>
      <c r="H3" s="13" t="n">
        <v>31.52</v>
      </c>
      <c r="I3" s="14" t="n">
        <f aca="false">IF(H3="","",(IF($C$20&lt;25%,"N/A",IF(H3&lt;=($D$20+$A$20),H3,"Descartado"))))</f>
        <v>31.52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22.05</v>
      </c>
      <c r="I4" s="14" t="n">
        <f aca="false">IF(H4="","",(IF($C$20&lt;25%,"N/A",IF(H4&lt;=($D$20+$A$20),H4,"Descartado"))))</f>
        <v>22.05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13.68</v>
      </c>
      <c r="I5" s="14" t="n">
        <f aca="false">IF(H5="","",(IF($C$20&lt;25%,"N/A",IF(H5&lt;=($D$20+$A$20),H5,"Descartado"))))</f>
        <v>13.68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31.52</v>
      </c>
      <c r="I6" s="14" t="n">
        <f aca="false">IF(H6="","",(IF($C$20&lt;25%,"N/A",IF(H6&lt;=($D$20+$A$20),H6,"Descartado"))))</f>
        <v>31.52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14</v>
      </c>
      <c r="I7" s="14" t="n">
        <f aca="false">IF(H7="","",(IF($C$20&lt;25%,"N/A",IF(H7&lt;=($D$20+$A$20),H7,"Descartado"))))</f>
        <v>14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31.52</v>
      </c>
      <c r="I8" s="14" t="n">
        <f aca="false">IF(H8="","",(IF($C$20&lt;25%,"N/A",IF(H8&lt;=($D$20+$A$20),H8,"Descartado"))))</f>
        <v>31.52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31.52</v>
      </c>
      <c r="I9" s="14" t="n">
        <f aca="false">IF(H9="","",(IF($C$20&lt;25%,"N/A",IF(H9&lt;=($D$20+$A$20),H9,"Descartado"))))</f>
        <v>31.52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12.1</v>
      </c>
      <c r="I11" s="14" t="n">
        <f aca="false">IF(H11="","",(IF($C$20&lt;25%,"N/A",IF(H11&lt;=($D$20+$A$20),H11,"Descartado"))))</f>
        <v>12.1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11.58</v>
      </c>
      <c r="I12" s="14" t="n">
        <f aca="false">IF(H12="","",(IF($C$20&lt;25%,"N/A",IF(H12&lt;=($D$20+$A$20),H12,"Descartado"))))</f>
        <v>11.58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27.7184427973707</v>
      </c>
      <c r="B20" s="25" t="n">
        <f aca="false">COUNT(H3:H17)</f>
        <v>10</v>
      </c>
      <c r="C20" s="26" t="n">
        <f aca="false">IF(B20&lt;2,"N/A",(A20/D20))</f>
        <v>0.909696186326573</v>
      </c>
      <c r="D20" s="27" t="n">
        <f aca="false">ROUND(AVERAGE(H3:H17),2)</f>
        <v>30.47</v>
      </c>
      <c r="E20" s="28" t="n">
        <f aca="false">IFERROR(ROUND(IF(B20&lt;2,"N/A",(IF(C20&lt;=25%,"N/A",AVERAGE(I3:I17)))),2),"N/A")</f>
        <v>22.17</v>
      </c>
      <c r="F20" s="28" t="n">
        <f aca="false">ROUND(MEDIAN(H3:H17),2)</f>
        <v>26.79</v>
      </c>
      <c r="G20" s="29" t="str">
        <f aca="false">INDEX(G3:G17,MATCH(H20,H3:H17,0))</f>
        <v>12.839.383/0001-75 ALESSANDRO DE SIQUEIRA SANTOS</v>
      </c>
      <c r="H20" s="30" t="n">
        <f aca="false">MIN(H3:H17)</f>
        <v>11.58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22.17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2261.34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303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304</v>
      </c>
      <c r="C3" s="9" t="s">
        <v>11</v>
      </c>
      <c r="D3" s="10" t="n">
        <v>765</v>
      </c>
      <c r="E3" s="11" t="n">
        <f aca="false">IF(C20&lt;=25%,D20,MIN(E20:F20))</f>
        <v>1.33</v>
      </c>
      <c r="F3" s="11" t="n">
        <f aca="false">MIN(H3:H17)</f>
        <v>0.79</v>
      </c>
      <c r="G3" s="12" t="s">
        <v>12</v>
      </c>
      <c r="H3" s="13" t="n">
        <v>1.55</v>
      </c>
      <c r="I3" s="14" t="n">
        <f aca="false">IF(H3="","",(IF($C$20&lt;25%,"N/A",IF(H3&lt;=($D$20+$A$20),H3,"Descartado"))))</f>
        <v>1.55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1.53</v>
      </c>
      <c r="I4" s="14" t="n">
        <f aca="false">IF(H4="","",(IF($C$20&lt;25%,"N/A",IF(H4&lt;=($D$20+$A$20),H4,"Descartado"))))</f>
        <v>1.53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0.84</v>
      </c>
      <c r="I5" s="14" t="n">
        <f aca="false">IF(H5="","",(IF($C$20&lt;25%,"N/A",IF(H5&lt;=($D$20+$A$20),H5,"Descartado"))))</f>
        <v>0.84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1.55</v>
      </c>
      <c r="I6" s="14" t="n">
        <f aca="false">IF(H6="","",(IF($C$20&lt;25%,"N/A",IF(H6&lt;=($D$20+$A$20),H6,"Descartado"))))</f>
        <v>1.55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1.55</v>
      </c>
      <c r="I7" s="14" t="n">
        <f aca="false">IF(H7="","",(IF($C$20&lt;25%,"N/A",IF(H7&lt;=($D$20+$A$20),H7,"Descartado"))))</f>
        <v>1.55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1.55</v>
      </c>
      <c r="I8" s="14" t="n">
        <f aca="false">IF(H8="","",(IF($C$20&lt;25%,"N/A",IF(H8&lt;=($D$20+$A$20),H8,"Descartado"))))</f>
        <v>1.55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1.55</v>
      </c>
      <c r="I9" s="14" t="n">
        <f aca="false">IF(H9="","",(IF($C$20&lt;25%,"N/A",IF(H9&lt;=($D$20+$A$20),H9,"Descartado"))))</f>
        <v>1.55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0.79</v>
      </c>
      <c r="I11" s="14" t="n">
        <f aca="false">IF(H11="","",(IF($C$20&lt;25%,"N/A",IF(H11&lt;=($D$20+$A$20),H11,"Descartado"))))</f>
        <v>0.79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1.05</v>
      </c>
      <c r="I12" s="14" t="n">
        <f aca="false">IF(H12="","",(IF($C$20&lt;25%,"N/A",IF(H12&lt;=($D$20+$A$20),H12,"Descartado"))))</f>
        <v>1.05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32.8642488799675</v>
      </c>
      <c r="B20" s="25" t="n">
        <f aca="false">COUNT(H3:H17)</f>
        <v>10</v>
      </c>
      <c r="C20" s="26" t="n">
        <f aca="false">IF(B20&lt;2,"N/A",(A20/D20))</f>
        <v>2.80411679863204</v>
      </c>
      <c r="D20" s="27" t="n">
        <f aca="false">ROUND(AVERAGE(H3:H17),2)</f>
        <v>11.72</v>
      </c>
      <c r="E20" s="28" t="n">
        <f aca="false">IFERROR(ROUND(IF(B20&lt;2,"N/A",(IF(C20&lt;=25%,"N/A",AVERAGE(I3:I17)))),2),"N/A")</f>
        <v>1.33</v>
      </c>
      <c r="F20" s="28" t="n">
        <f aca="false">ROUND(MEDIAN(H3:H17),2)</f>
        <v>1.55</v>
      </c>
      <c r="G20" s="29" t="str">
        <f aca="false">INDEX(G3:G17,MATCH(H20,H3:H17,0))</f>
        <v>16.492.097/0001-37 L F OLIVEIRA CONSTRUCOES EIRELI</v>
      </c>
      <c r="H20" s="30" t="n">
        <f aca="false">MIN(H3:H17)</f>
        <v>0.79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1.33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1017.45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305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306</v>
      </c>
      <c r="C3" s="9" t="s">
        <v>11</v>
      </c>
      <c r="D3" s="10" t="n">
        <v>78</v>
      </c>
      <c r="E3" s="11" t="n">
        <f aca="false">IF(C20&lt;=25%,D20,MIN(E20:F20))</f>
        <v>28.34</v>
      </c>
      <c r="F3" s="11" t="n">
        <f aca="false">MIN(H3:H17)</f>
        <v>12.63</v>
      </c>
      <c r="G3" s="12" t="s">
        <v>12</v>
      </c>
      <c r="H3" s="13" t="n">
        <v>36.88</v>
      </c>
      <c r="I3" s="14" t="n">
        <f aca="false">IF(H3="","",(IF($C$20&lt;25%,"N/A",IF(H3&lt;=($D$20+$A$20),H3,"Descartado"))))</f>
        <v>36.88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25.79</v>
      </c>
      <c r="I4" s="14" t="n">
        <f aca="false">IF(H4="","",(IF($C$20&lt;25%,"N/A",IF(H4&lt;=($D$20+$A$20),H4,"Descartado"))))</f>
        <v>25.79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23.15</v>
      </c>
      <c r="I5" s="14" t="n">
        <f aca="false">IF(H5="","",(IF($C$20&lt;25%,"N/A",IF(H5&lt;=($D$20+$A$20),H5,"Descartado"))))</f>
        <v>23.15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36.88</v>
      </c>
      <c r="I6" s="14" t="n">
        <f aca="false">IF(H6="","",(IF($C$20&lt;25%,"N/A",IF(H6&lt;=($D$20+$A$20),H6,"Descartado"))))</f>
        <v>36.88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23.89</v>
      </c>
      <c r="I7" s="14" t="n">
        <f aca="false">IF(H7="","",(IF($C$20&lt;25%,"N/A",IF(H7&lt;=($D$20+$A$20),H7,"Descartado"))))</f>
        <v>23.89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36.88</v>
      </c>
      <c r="I8" s="14" t="n">
        <f aca="false">IF(H8="","",(IF($C$20&lt;25%,"N/A",IF(H8&lt;=($D$20+$A$20),H8,"Descartado"))))</f>
        <v>36.88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36.88</v>
      </c>
      <c r="I9" s="14" t="n">
        <f aca="false">IF(H9="","",(IF($C$20&lt;25%,"N/A",IF(H9&lt;=($D$20+$A$20),H9,"Descartado"))))</f>
        <v>36.88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12.63</v>
      </c>
      <c r="I11" s="14" t="n">
        <f aca="false">IF(H11="","",(IF($C$20&lt;25%,"N/A",IF(H11&lt;=($D$20+$A$20),H11,"Descartado"))))</f>
        <v>12.63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22.1</v>
      </c>
      <c r="I12" s="14" t="n">
        <f aca="false">IF(H12="","",(IF($C$20&lt;25%,"N/A",IF(H12&lt;=($D$20+$A$20),H12,"Descartado"))))</f>
        <v>22.1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25.7207974863404</v>
      </c>
      <c r="B20" s="25" t="n">
        <f aca="false">COUNT(H3:H17)</f>
        <v>10</v>
      </c>
      <c r="C20" s="26" t="n">
        <f aca="false">IF(B20&lt;2,"N/A",(A20/D20))</f>
        <v>0.713871703756325</v>
      </c>
      <c r="D20" s="27" t="n">
        <f aca="false">ROUND(AVERAGE(H3:H17),2)</f>
        <v>36.03</v>
      </c>
      <c r="E20" s="28" t="n">
        <f aca="false">IFERROR(ROUND(IF(B20&lt;2,"N/A",(IF(C20&lt;=25%,"N/A",AVERAGE(I3:I17)))),2),"N/A")</f>
        <v>28.34</v>
      </c>
      <c r="F20" s="28" t="n">
        <f aca="false">ROUND(MEDIAN(H3:H17),2)</f>
        <v>31.34</v>
      </c>
      <c r="G20" s="29" t="str">
        <f aca="false">INDEX(G3:G17,MATCH(H20,H3:H17,0))</f>
        <v>16.492.097/0001-37 L F OLIVEIRA CONSTRUCOES EIRELI</v>
      </c>
      <c r="H20" s="30" t="n">
        <f aca="false">MIN(H3:H17)</f>
        <v>12.63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28.34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2210.52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307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308</v>
      </c>
      <c r="C3" s="9" t="s">
        <v>11</v>
      </c>
      <c r="D3" s="10" t="n">
        <v>84</v>
      </c>
      <c r="E3" s="11" t="n">
        <f aca="false">IF(C20&lt;=25%,D20,MIN(E20:F20))</f>
        <v>25.81</v>
      </c>
      <c r="F3" s="11" t="n">
        <f aca="false">MIN(H3:H17)</f>
        <v>14.73</v>
      </c>
      <c r="G3" s="12" t="s">
        <v>12</v>
      </c>
      <c r="H3" s="13" t="n">
        <v>35.59</v>
      </c>
      <c r="I3" s="14" t="n">
        <f aca="false">IF(H3="","",(IF($C$20&lt;25%,"N/A",IF(H3&lt;=($D$20+$A$20),H3,"Descartado"))))</f>
        <v>35.59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35.59</v>
      </c>
      <c r="I4" s="14" t="n">
        <f aca="false">IF(H4="","",(IF($C$20&lt;25%,"N/A",IF(H4&lt;=($D$20+$A$20),H4,"Descartado"))))</f>
        <v>35.59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15.79</v>
      </c>
      <c r="I5" s="14" t="n">
        <f aca="false">IF(H5="","",(IF($C$20&lt;25%,"N/A",IF(H5&lt;=($D$20+$A$20),H5,"Descartado"))))</f>
        <v>15.79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35.59</v>
      </c>
      <c r="I6" s="14" t="n">
        <f aca="false">IF(H6="","",(IF($C$20&lt;25%,"N/A",IF(H6&lt;=($D$20+$A$20),H6,"Descartado"))))</f>
        <v>35.59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17.8</v>
      </c>
      <c r="I7" s="14" t="n">
        <f aca="false">IF(H7="","",(IF($C$20&lt;25%,"N/A",IF(H7&lt;=($D$20+$A$20),H7,"Descartado"))))</f>
        <v>17.8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15.79</v>
      </c>
      <c r="I9" s="14" t="n">
        <f aca="false">IF(H9="","",(IF($C$20&lt;25%,"N/A",IF(H9&lt;=($D$20+$A$20),H9,"Descartado"))))</f>
        <v>15.79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14.73</v>
      </c>
      <c r="I10" s="14" t="n">
        <f aca="false">IF(H10="","",(IF($C$20&lt;25%,"N/A",IF(H10&lt;=($D$20+$A$20),H10,"Descartado"))))</f>
        <v>14.73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35.59</v>
      </c>
      <c r="I11" s="14" t="n">
        <f aca="false">IF(H11="","",(IF($C$20&lt;25%,"N/A",IF(H11&lt;=($D$20+$A$20),H11,"Descartado"))))</f>
        <v>35.59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28.2400881333217</v>
      </c>
      <c r="B20" s="25" t="n">
        <f aca="false">COUNT(H3:H17)</f>
        <v>9</v>
      </c>
      <c r="C20" s="26" t="n">
        <f aca="false">IF(B20&lt;2,"N/A",(A20/D20))</f>
        <v>0.815245038490811</v>
      </c>
      <c r="D20" s="27" t="n">
        <f aca="false">ROUND(AVERAGE(H3:H17),2)</f>
        <v>34.64</v>
      </c>
      <c r="E20" s="28" t="n">
        <f aca="false">IFERROR(ROUND(IF(B20&lt;2,"N/A",(IF(C20&lt;=25%,"N/A",AVERAGE(I3:I17)))),2),"N/A")</f>
        <v>25.81</v>
      </c>
      <c r="F20" s="28" t="n">
        <f aca="false">ROUND(MEDIAN(H3:H17),2)</f>
        <v>35.59</v>
      </c>
      <c r="G20" s="29" t="str">
        <f aca="false">INDEX(G3:G17,MATCH(H20,H3:H17,0))</f>
        <v>12.839.383/0001-75 ALESSANDRO DE SIQUEIRA SANTOS</v>
      </c>
      <c r="H20" s="30" t="n">
        <f aca="false">MIN(H3:H17)</f>
        <v>14.73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25.81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2168.04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309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310</v>
      </c>
      <c r="C3" s="9" t="s">
        <v>11</v>
      </c>
      <c r="D3" s="10" t="n">
        <v>69</v>
      </c>
      <c r="E3" s="11" t="n">
        <f aca="false">IF(C20&lt;=25%,D20,MIN(E20:F20))</f>
        <v>17.75</v>
      </c>
      <c r="F3" s="11" t="n">
        <f aca="false">MIN(H3:H17)</f>
        <v>8.95</v>
      </c>
      <c r="G3" s="12" t="s">
        <v>12</v>
      </c>
      <c r="H3" s="13" t="n">
        <v>23.71</v>
      </c>
      <c r="I3" s="14" t="n">
        <f aca="false">IF(H3="","",(IF($C$20&lt;25%,"N/A",IF(H3&lt;=($D$20+$A$20),H3,"Descartado"))))</f>
        <v>23.71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23.71</v>
      </c>
      <c r="I4" s="14" t="n">
        <f aca="false">IF(H4="","",(IF($C$20&lt;25%,"N/A",IF(H4&lt;=($D$20+$A$20),H4,"Descartado"))))</f>
        <v>23.71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15.79</v>
      </c>
      <c r="I5" s="14" t="n">
        <f aca="false">IF(H5="","",(IF($C$20&lt;25%,"N/A",IF(H5&lt;=($D$20+$A$20),H5,"Descartado"))))</f>
        <v>15.79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23.71</v>
      </c>
      <c r="I6" s="14" t="n">
        <f aca="false">IF(H6="","",(IF($C$20&lt;25%,"N/A",IF(H6&lt;=($D$20+$A$20),H6,"Descartado"))))</f>
        <v>23.71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11.86</v>
      </c>
      <c r="I7" s="14" t="n">
        <f aca="false">IF(H7="","",(IF($C$20&lt;25%,"N/A",IF(H7&lt;=($D$20+$A$20),H7,"Descartado"))))</f>
        <v>11.86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10.52</v>
      </c>
      <c r="I9" s="14" t="n">
        <f aca="false">IF(H9="","",(IF($C$20&lt;25%,"N/A",IF(H9&lt;=($D$20+$A$20),H9,"Descartado"))))</f>
        <v>10.52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8.95</v>
      </c>
      <c r="I10" s="14" t="n">
        <f aca="false">IF(H10="","",(IF($C$20&lt;25%,"N/A",IF(H10&lt;=($D$20+$A$20),H10,"Descartado"))))</f>
        <v>8.95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23.71</v>
      </c>
      <c r="I11" s="14" t="n">
        <f aca="false">IF(H11="","",(IF($C$20&lt;25%,"N/A",IF(H11&lt;=($D$20+$A$20),H11,"Descartado"))))</f>
        <v>23.71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29.8258825425912</v>
      </c>
      <c r="B20" s="25" t="n">
        <f aca="false">COUNT(H3:H17)</f>
        <v>9</v>
      </c>
      <c r="C20" s="26" t="n">
        <f aca="false">IF(B20&lt;2,"N/A",(A20/D20))</f>
        <v>1.08576201465567</v>
      </c>
      <c r="D20" s="27" t="n">
        <f aca="false">ROUND(AVERAGE(H3:H17),2)</f>
        <v>27.47</v>
      </c>
      <c r="E20" s="28" t="n">
        <f aca="false">IFERROR(ROUND(IF(B20&lt;2,"N/A",(IF(C20&lt;=25%,"N/A",AVERAGE(I3:I17)))),2),"N/A")</f>
        <v>17.75</v>
      </c>
      <c r="F20" s="28" t="n">
        <f aca="false">ROUND(MEDIAN(H3:H17),2)</f>
        <v>23.71</v>
      </c>
      <c r="G20" s="29" t="str">
        <f aca="false">INDEX(G3:G17,MATCH(H20,H3:H17,0))</f>
        <v>12.839.383/0001-75 ALESSANDRO DE SIQUEIRA SANTOS</v>
      </c>
      <c r="H20" s="30" t="n">
        <f aca="false">MIN(H3:H17)</f>
        <v>8.95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17.75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1224.75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311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312</v>
      </c>
      <c r="C3" s="9" t="s">
        <v>11</v>
      </c>
      <c r="D3" s="10" t="n">
        <v>60</v>
      </c>
      <c r="E3" s="11" t="n">
        <f aca="false">IF(C20&lt;=25%,D20,MIN(E20:F20))</f>
        <v>38.71</v>
      </c>
      <c r="F3" s="11" t="n">
        <f aca="false">MIN(H3:H17)</f>
        <v>13.68</v>
      </c>
      <c r="G3" s="12" t="s">
        <v>12</v>
      </c>
      <c r="H3" s="13" t="n">
        <v>57.35</v>
      </c>
      <c r="I3" s="14" t="n">
        <f aca="false">IF(H3="","",(IF($C$20&lt;25%,"N/A",IF(H3&lt;=($D$20+$A$20),H3,"Descartado"))))</f>
        <v>57.35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57.35</v>
      </c>
      <c r="I4" s="14" t="n">
        <f aca="false">IF(H4="","",(IF($C$20&lt;25%,"N/A",IF(H4&lt;=($D$20+$A$20),H4,"Descartado"))))</f>
        <v>57.35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15.79</v>
      </c>
      <c r="I5" s="14" t="n">
        <f aca="false">IF(H5="","",(IF($C$20&lt;25%,"N/A",IF(H5&lt;=($D$20+$A$20),H5,"Descartado"))))</f>
        <v>15.79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57.35</v>
      </c>
      <c r="I6" s="14" t="n">
        <f aca="false">IF(H6="","",(IF($C$20&lt;25%,"N/A",IF(H6&lt;=($D$20+$A$20),H6,"Descartado"))))</f>
        <v>57.35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28.68</v>
      </c>
      <c r="I7" s="14" t="n">
        <f aca="false">IF(H7="","",(IF($C$20&lt;25%,"N/A",IF(H7&lt;=($D$20+$A$20),H7,"Descartado"))))</f>
        <v>28.68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22.1</v>
      </c>
      <c r="I9" s="14" t="n">
        <f aca="false">IF(H9="","",(IF($C$20&lt;25%,"N/A",IF(H9&lt;=($D$20+$A$20),H9,"Descartado"))))</f>
        <v>22.1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13.68</v>
      </c>
      <c r="I10" s="14" t="n">
        <f aca="false">IF(H10="","",(IF($C$20&lt;25%,"N/A",IF(H10&lt;=($D$20+$A$20),H10,"Descartado"))))</f>
        <v>13.68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57.35</v>
      </c>
      <c r="I11" s="14" t="n">
        <f aca="false">IF(H11="","",(IF($C$20&lt;25%,"N/A",IF(H11&lt;=($D$20+$A$20),H11,"Descartado"))))</f>
        <v>57.35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29.2706794420628</v>
      </c>
      <c r="B20" s="25" t="n">
        <f aca="false">COUNT(H3:H17)</f>
        <v>9</v>
      </c>
      <c r="C20" s="26" t="n">
        <f aca="false">IF(B20&lt;2,"N/A",(A20/D20))</f>
        <v>0.634938816530647</v>
      </c>
      <c r="D20" s="27" t="n">
        <f aca="false">ROUND(AVERAGE(H3:H17),2)</f>
        <v>46.1</v>
      </c>
      <c r="E20" s="28" t="n">
        <f aca="false">IFERROR(ROUND(IF(B20&lt;2,"N/A",(IF(C20&lt;=25%,"N/A",AVERAGE(I3:I17)))),2),"N/A")</f>
        <v>38.71</v>
      </c>
      <c r="F20" s="28" t="n">
        <f aca="false">ROUND(MEDIAN(H3:H17),2)</f>
        <v>57.35</v>
      </c>
      <c r="G20" s="29" t="str">
        <f aca="false">INDEX(G3:G17,MATCH(H20,H3:H17,0))</f>
        <v>12.839.383/0001-75 ALESSANDRO DE SIQUEIRA SANTOS</v>
      </c>
      <c r="H20" s="30" t="n">
        <f aca="false">MIN(H3:H17)</f>
        <v>13.68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38.71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2322.6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8" activeCellId="0" sqref="H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313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314</v>
      </c>
      <c r="C3" s="9" t="s">
        <v>11</v>
      </c>
      <c r="D3" s="10" t="n">
        <v>81</v>
      </c>
      <c r="E3" s="11" t="n">
        <f aca="false">IF(C20&lt;=25%,D20,MIN(E20:F20))</f>
        <v>29.68</v>
      </c>
      <c r="F3" s="11" t="n">
        <f aca="false">MIN(H3:H17)</f>
        <v>10.524815</v>
      </c>
      <c r="G3" s="12" t="s">
        <v>12</v>
      </c>
      <c r="H3" s="13" t="n">
        <v>42.48</v>
      </c>
      <c r="I3" s="14" t="n">
        <f aca="false">IF(H3="","",(IF($C$20&lt;25%,"N/A",IF(H3&lt;=($D$20+$A$20),H3,"Descartado"))))</f>
        <v>42.48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42.48</v>
      </c>
      <c r="I4" s="14" t="n">
        <f aca="false">IF(H4="","",(IF($C$20&lt;25%,"N/A",IF(H4&lt;=($D$20+$A$20),H4,"Descartado"))))</f>
        <v>42.48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15.79</v>
      </c>
      <c r="I5" s="14" t="n">
        <f aca="false">IF(H5="","",(IF($C$20&lt;25%,"N/A",IF(H5&lt;=($D$20+$A$20),H5,"Descartado"))))</f>
        <v>15.79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42.48</v>
      </c>
      <c r="I6" s="14" t="n">
        <f aca="false">IF(H6="","",(IF($C$20&lt;25%,"N/A",IF(H6&lt;=($D$20+$A$20),H6,"Descartado"))))</f>
        <v>42.48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21.24</v>
      </c>
      <c r="I7" s="14" t="n">
        <f aca="false">IF(H7="","",(IF($C$20&lt;25%,"N/A",IF(H7&lt;=($D$20+$A$20),H7,"Descartado"))))</f>
        <v>21.24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105.24815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19.9971485</v>
      </c>
      <c r="I9" s="14" t="n">
        <f aca="false">IF(H9="","",(IF($C$20&lt;25%,"N/A",IF(H9&lt;=($D$20+$A$20),H9,"Descartado"))))</f>
        <v>19.9971485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10.524815</v>
      </c>
      <c r="I10" s="14" t="n">
        <f aca="false">IF(H10="","",(IF($C$20&lt;25%,"N/A",IF(H10&lt;=($D$20+$A$20),H10,"Descartado"))))</f>
        <v>10.524815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42.47815334</v>
      </c>
      <c r="I11" s="14" t="n">
        <f aca="false">IF(H11="","",(IF($C$20&lt;25%,"N/A",IF(H11&lt;=($D$20+$A$20),H11,"Descartado"))))</f>
        <v>42.47815334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28.4070668268614</v>
      </c>
      <c r="B20" s="25" t="n">
        <f aca="false">COUNT(H3:H17)</f>
        <v>9</v>
      </c>
      <c r="C20" s="26" t="n">
        <f aca="false">IF(B20&lt;2,"N/A",(A20/D20))</f>
        <v>0.745983897764218</v>
      </c>
      <c r="D20" s="27" t="n">
        <f aca="false">ROUND(AVERAGE(H3:H17),2)</f>
        <v>38.08</v>
      </c>
      <c r="E20" s="28" t="n">
        <f aca="false">IFERROR(ROUND(IF(B20&lt;2,"N/A",(IF(C20&lt;=25%,"N/A",AVERAGE(I3:I17)))),2),"N/A")</f>
        <v>29.68</v>
      </c>
      <c r="F20" s="28" t="n">
        <f aca="false">ROUND(MEDIAN(H3:H17),2)</f>
        <v>42.48</v>
      </c>
      <c r="G20" s="29" t="str">
        <f aca="false">INDEX(G3:G17,MATCH(H20,H3:H17,0))</f>
        <v>12.839.383/0001-75 ALESSANDRO DE SIQUEIRA SANTOS</v>
      </c>
      <c r="H20" s="30" t="n">
        <f aca="false">MIN(H3:H17)</f>
        <v>10.524815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29.68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2404.08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8" activeCellId="0" sqref="H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315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316</v>
      </c>
      <c r="C3" s="9" t="s">
        <v>11</v>
      </c>
      <c r="D3" s="10" t="n">
        <v>78</v>
      </c>
      <c r="E3" s="11" t="n">
        <f aca="false">IF(C20&lt;=25%,D20,MIN(E20:F20))</f>
        <v>17.07</v>
      </c>
      <c r="F3" s="11" t="n">
        <f aca="false">MIN(H3:H17)</f>
        <v>9.4723335</v>
      </c>
      <c r="G3" s="12" t="s">
        <v>12</v>
      </c>
      <c r="H3" s="13" t="n">
        <v>22.42</v>
      </c>
      <c r="I3" s="14" t="n">
        <f aca="false">IF(H3="","",(IF($C$20&lt;25%,"N/A",IF(H3&lt;=($D$20+$A$20),H3,"Descartado"))))</f>
        <v>22.42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22.42</v>
      </c>
      <c r="I4" s="14" t="n">
        <f aca="false">IF(H4="","",(IF($C$20&lt;25%,"N/A",IF(H4&lt;=($D$20+$A$20),H4,"Descartado"))))</f>
        <v>22.42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15.79</v>
      </c>
      <c r="I5" s="14" t="n">
        <f aca="false">IF(H5="","",(IF($C$20&lt;25%,"N/A",IF(H5&lt;=($D$20+$A$20),H5,"Descartado"))))</f>
        <v>15.79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22.42</v>
      </c>
      <c r="I6" s="14" t="n">
        <f aca="false">IF(H6="","",(IF($C$20&lt;25%,"N/A",IF(H6&lt;=($D$20+$A$20),H6,"Descartado"))))</f>
        <v>22.42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11.21</v>
      </c>
      <c r="I7" s="14" t="n">
        <f aca="false">IF(H7="","",(IF($C$20&lt;25%,"N/A",IF(H7&lt;=($D$20+$A$20),H7,"Descartado"))))</f>
        <v>11.21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105.24815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9.4723335</v>
      </c>
      <c r="I9" s="14" t="n">
        <f aca="false">IF(H9="","",(IF($C$20&lt;25%,"N/A",IF(H9&lt;=($D$20+$A$20),H9,"Descartado"))))</f>
        <v>9.4723335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10.41956685</v>
      </c>
      <c r="I10" s="14" t="n">
        <f aca="false">IF(H10="","",(IF($C$20&lt;25%,"N/A",IF(H10&lt;=($D$20+$A$20),H10,"Descartado"))))</f>
        <v>10.41956685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22.41785595</v>
      </c>
      <c r="I11" s="14" t="n">
        <f aca="false">IF(H11="","",(IF($C$20&lt;25%,"N/A",IF(H11&lt;=($D$20+$A$20),H11,"Descartado"))))</f>
        <v>22.41785595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29.9241980224229</v>
      </c>
      <c r="B20" s="25" t="n">
        <f aca="false">COUNT(H3:H17)</f>
        <v>9</v>
      </c>
      <c r="C20" s="26" t="n">
        <f aca="false">IF(B20&lt;2,"N/A",(A20/D20))</f>
        <v>1.1136657246901</v>
      </c>
      <c r="D20" s="27" t="n">
        <f aca="false">ROUND(AVERAGE(H3:H17),2)</f>
        <v>26.87</v>
      </c>
      <c r="E20" s="28" t="n">
        <f aca="false">IFERROR(ROUND(IF(B20&lt;2,"N/A",(IF(C20&lt;=25%,"N/A",AVERAGE(I3:I17)))),2),"N/A")</f>
        <v>17.07</v>
      </c>
      <c r="F20" s="28" t="n">
        <f aca="false">ROUND(MEDIAN(H3:H17),2)</f>
        <v>22.42</v>
      </c>
      <c r="G20" s="29" t="str">
        <f aca="false">INDEX(G3:G17,MATCH(H20,H3:H17,0))</f>
        <v>16.492.097/0001-37 L F OLIVEIRA CONSTRUCOES EIRELI</v>
      </c>
      <c r="H20" s="30" t="n">
        <f aca="false">MIN(H3:H17)</f>
        <v>9.4723335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17.07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1331.46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317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318</v>
      </c>
      <c r="C3" s="9" t="s">
        <v>11</v>
      </c>
      <c r="D3" s="10" t="n">
        <v>2321</v>
      </c>
      <c r="E3" s="11" t="n">
        <f aca="false">IF(C20&lt;=25%,D20,MIN(E20:F20))</f>
        <v>0.3</v>
      </c>
      <c r="F3" s="11" t="n">
        <f aca="false">MIN(H3:H17)</f>
        <v>0.16</v>
      </c>
      <c r="G3" s="12" t="s">
        <v>12</v>
      </c>
      <c r="H3" s="13" t="n">
        <v>0.35</v>
      </c>
      <c r="I3" s="14" t="n">
        <f aca="false">IF(H3="","",(IF($C$20&lt;25%,"N/A",IF(H3&lt;=($D$20+$A$20),H3,"Descartado"))))</f>
        <v>0.35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0.35</v>
      </c>
      <c r="I4" s="14" t="n">
        <f aca="false">IF(H4="","",(IF($C$20&lt;25%,"N/A",IF(H4&lt;=($D$20+$A$20),H4,"Descartado"))))</f>
        <v>0.35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0.26</v>
      </c>
      <c r="I5" s="14" t="n">
        <f aca="false">IF(H5="","",(IF($C$20&lt;25%,"N/A",IF(H5&lt;=($D$20+$A$20),H5,"Descartado"))))</f>
        <v>0.26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0.35</v>
      </c>
      <c r="I6" s="14" t="n">
        <f aca="false">IF(H6="","",(IF($C$20&lt;25%,"N/A",IF(H6&lt;=($D$20+$A$20),H6,"Descartado"))))</f>
        <v>0.35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0.32</v>
      </c>
      <c r="I7" s="14" t="n">
        <f aca="false">IF(H7="","",(IF($C$20&lt;25%,"N/A",IF(H7&lt;=($D$20+$A$20),H7,"Descartado"))))</f>
        <v>0.32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0.16</v>
      </c>
      <c r="I9" s="14" t="n">
        <f aca="false">IF(H9="","",(IF($C$20&lt;25%,"N/A",IF(H9&lt;=($D$20+$A$20),H9,"Descartado"))))</f>
        <v>0.16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0.26</v>
      </c>
      <c r="I10" s="14" t="n">
        <f aca="false">IF(H10="","",(IF($C$20&lt;25%,"N/A",IF(H10&lt;=($D$20+$A$20),H10,"Descartado"))))</f>
        <v>0.26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0.35</v>
      </c>
      <c r="I11" s="14" t="n">
        <f aca="false">IF(H11="","",(IF($C$20&lt;25%,"N/A",IF(H11&lt;=($D$20+$A$20),H11,"Descartado"))))</f>
        <v>0.35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34.9833926472421</v>
      </c>
      <c r="B20" s="25" t="n">
        <f aca="false">COUNT(H3:H17)</f>
        <v>9</v>
      </c>
      <c r="C20" s="26" t="n">
        <f aca="false">IF(B20&lt;2,"N/A",(A20/D20))</f>
        <v>2.92503283003696</v>
      </c>
      <c r="D20" s="27" t="n">
        <f aca="false">ROUND(AVERAGE(H3:H17),2)</f>
        <v>11.96</v>
      </c>
      <c r="E20" s="28" t="n">
        <f aca="false">IFERROR(ROUND(IF(B20&lt;2,"N/A",(IF(C20&lt;=25%,"N/A",AVERAGE(I3:I17)))),2),"N/A")</f>
        <v>0.3</v>
      </c>
      <c r="F20" s="28" t="n">
        <f aca="false">ROUND(MEDIAN(H3:H17),2)</f>
        <v>0.35</v>
      </c>
      <c r="G20" s="29" t="str">
        <f aca="false">INDEX(G3:G17,MATCH(H20,H3:H17,0))</f>
        <v>16.492.097/0001-37 L F OLIVEIRA CONSTRUCOES EIRELI</v>
      </c>
      <c r="H20" s="30" t="n">
        <f aca="false">MIN(H3:H17)</f>
        <v>0.16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0.3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696.3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319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320</v>
      </c>
      <c r="C3" s="9" t="s">
        <v>11</v>
      </c>
      <c r="D3" s="10" t="n">
        <v>60</v>
      </c>
      <c r="E3" s="11" t="n">
        <f aca="false">IF(C20&lt;=25%,D20,MIN(E20:F20))</f>
        <v>63.04</v>
      </c>
      <c r="F3" s="11" t="n">
        <f aca="false">MIN(H3:H17)</f>
        <v>26.31</v>
      </c>
      <c r="G3" s="12" t="s">
        <v>12</v>
      </c>
      <c r="H3" s="13" t="n">
        <v>81.79</v>
      </c>
      <c r="I3" s="14" t="n">
        <f aca="false">IF(H3="","",(IF($C$20&lt;25%,"N/A",IF(H3&lt;=($D$20+$A$20),H3,"Descartado"))))</f>
        <v>81.79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81.79</v>
      </c>
      <c r="I4" s="14" t="n">
        <f aca="false">IF(H4="","",(IF($C$20&lt;25%,"N/A",IF(H4&lt;=($D$20+$A$20),H4,"Descartado"))))</f>
        <v>81.79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31.57</v>
      </c>
      <c r="I5" s="14" t="n">
        <f aca="false">IF(H5="","",(IF($C$20&lt;25%,"N/A",IF(H5&lt;=($D$20+$A$20),H5,"Descartado"))))</f>
        <v>31.57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81.79</v>
      </c>
      <c r="I6" s="14" t="n">
        <f aca="false">IF(H6="","",(IF($C$20&lt;25%,"N/A",IF(H6&lt;=($D$20+$A$20),H6,"Descartado"))))</f>
        <v>81.79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40.37</v>
      </c>
      <c r="I7" s="14" t="n">
        <f aca="false">IF(H7="","",(IF($C$20&lt;25%,"N/A",IF(H7&lt;=($D$20+$A$20),H7,"Descartado"))))</f>
        <v>40.37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78.94</v>
      </c>
      <c r="I9" s="14" t="n">
        <f aca="false">IF(H9="","",(IF($C$20&lt;25%,"N/A",IF(H9&lt;=($D$20+$A$20),H9,"Descartado"))))</f>
        <v>78.94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26.31</v>
      </c>
      <c r="I10" s="14" t="n">
        <f aca="false">IF(H10="","",(IF($C$20&lt;25%,"N/A",IF(H10&lt;=($D$20+$A$20),H10,"Descartado"))))</f>
        <v>26.31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81.79</v>
      </c>
      <c r="I11" s="14" t="n">
        <f aca="false">IF(H11="","",(IF($C$20&lt;25%,"N/A",IF(H11&lt;=($D$20+$A$20),H11,"Descartado"))))</f>
        <v>81.79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27.6040766916773</v>
      </c>
      <c r="B20" s="25" t="n">
        <f aca="false">COUNT(H3:H17)</f>
        <v>9</v>
      </c>
      <c r="C20" s="26" t="n">
        <f aca="false">IF(B20&lt;2,"N/A",(A20/D20))</f>
        <v>0.407560559451901</v>
      </c>
      <c r="D20" s="27" t="n">
        <f aca="false">ROUND(AVERAGE(H3:H17),2)</f>
        <v>67.73</v>
      </c>
      <c r="E20" s="28" t="n">
        <f aca="false">IFERROR(ROUND(IF(B20&lt;2,"N/A",(IF(C20&lt;=25%,"N/A",AVERAGE(I3:I17)))),2),"N/A")</f>
        <v>63.04</v>
      </c>
      <c r="F20" s="28" t="n">
        <f aca="false">ROUND(MEDIAN(H3:H17),2)</f>
        <v>81.79</v>
      </c>
      <c r="G20" s="29" t="str">
        <f aca="false">INDEX(G3:G17,MATCH(H20,H3:H17,0))</f>
        <v>12.839.383/0001-75 ALESSANDRO DE SIQUEIRA SANTOS</v>
      </c>
      <c r="H20" s="30" t="n">
        <f aca="false">MIN(H3:H17)</f>
        <v>26.31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63.04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3782.4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68</v>
      </c>
      <c r="C3" s="9" t="s">
        <v>11</v>
      </c>
      <c r="D3" s="10" t="n">
        <v>135</v>
      </c>
      <c r="E3" s="11" t="n">
        <f aca="false">IF(C20&lt;=25%,D20,MIN(E20:F20))</f>
        <v>19.41</v>
      </c>
      <c r="F3" s="11" t="n">
        <f aca="false">MIN(H3:H17)</f>
        <v>5.16</v>
      </c>
      <c r="G3" s="12" t="s">
        <v>12</v>
      </c>
      <c r="H3" s="13" t="n">
        <v>31.34</v>
      </c>
      <c r="I3" s="14" t="n">
        <f aca="false">IF(H3="","",(IF($C$20&lt;25%,"N/A",IF(H3&lt;=($D$20+$A$20),H3,"Descartado"))))</f>
        <v>31.34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31.31</v>
      </c>
      <c r="I4" s="14" t="n">
        <f aca="false">IF(H4="","",(IF($C$20&lt;25%,"N/A",IF(H4&lt;=($D$20+$A$20),H4,"Descartado"))))</f>
        <v>31.31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12.63</v>
      </c>
      <c r="I5" s="14" t="n">
        <f aca="false">IF(H5="","",(IF($C$20&lt;25%,"N/A",IF(H5&lt;=($D$20+$A$20),H5,"Descartado"))))</f>
        <v>12.63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31.34</v>
      </c>
      <c r="I6" s="14" t="n">
        <f aca="false">IF(H6="","",(IF($C$20&lt;25%,"N/A",IF(H6&lt;=($D$20+$A$20),H6,"Descartado"))))</f>
        <v>31.34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31.34</v>
      </c>
      <c r="I8" s="14" t="n">
        <f aca="false">IF(H8="","",(IF($C$20&lt;25%,"N/A",IF(H8&lt;=($D$20+$A$20),H8,"Descartado"))))</f>
        <v>31.34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15.79</v>
      </c>
      <c r="I9" s="14" t="n">
        <f aca="false">IF(H9="","",(IF($C$20&lt;25%,"N/A",IF(H9&lt;=($D$20+$A$20),H9,"Descartado"))))</f>
        <v>15.79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7.37</v>
      </c>
      <c r="I11" s="14" t="n">
        <f aca="false">IF(H11="","",(IF($C$20&lt;25%,"N/A",IF(H11&lt;=($D$20+$A$20),H11,"Descartado"))))</f>
        <v>7.37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8.42</v>
      </c>
      <c r="I12" s="14" t="n">
        <f aca="false">IF(H12="","",(IF($C$20&lt;25%,"N/A",IF(H12&lt;=($D$20+$A$20),H12,"Descartado"))))</f>
        <v>8.42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29.3029104546137</v>
      </c>
      <c r="B20" s="25" t="n">
        <f aca="false">COUNT(H3:H17)</f>
        <v>10</v>
      </c>
      <c r="C20" s="26" t="n">
        <f aca="false">IF(B20&lt;2,"N/A",(A20/D20))</f>
        <v>1.04653251623621</v>
      </c>
      <c r="D20" s="27" t="n">
        <f aca="false">ROUND(AVERAGE(H3:H17),2)</f>
        <v>28</v>
      </c>
      <c r="E20" s="28" t="n">
        <f aca="false">IFERROR(ROUND(IF(B20&lt;2,"N/A",(IF(C20&lt;=25%,"N/A",AVERAGE(I3:I17)))),2),"N/A")</f>
        <v>19.41</v>
      </c>
      <c r="F20" s="28" t="n">
        <f aca="false">ROUND(MEDIAN(H3:H17),2)</f>
        <v>23.55</v>
      </c>
      <c r="G20" s="29" t="str">
        <f aca="false">INDEX(G3:G17,MATCH(H20,H3:H17,0))</f>
        <v>02.730.010/0001-08 ANGELO FREITAS SAUDE AMBIENTAL EIRELI</v>
      </c>
      <c r="H20" s="30" t="n">
        <f aca="false">MIN(H3:H17)</f>
        <v>5.16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19.41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2620.35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321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322</v>
      </c>
      <c r="C3" s="9" t="s">
        <v>11</v>
      </c>
      <c r="D3" s="10" t="n">
        <v>495</v>
      </c>
      <c r="E3" s="11" t="n">
        <f aca="false">IF(C20&lt;=25%,D20,MIN(E20:F20))</f>
        <v>6.12</v>
      </c>
      <c r="F3" s="11" t="n">
        <f aca="false">MIN(H3:H17)</f>
        <v>2.63</v>
      </c>
      <c r="G3" s="12" t="s">
        <v>12</v>
      </c>
      <c r="H3" s="13" t="n">
        <v>7.42</v>
      </c>
      <c r="I3" s="14" t="n">
        <f aca="false">IF(H3="","",(IF($C$20&lt;25%,"N/A",IF(H3&lt;=($D$20+$A$20),H3,"Descartado"))))</f>
        <v>7.42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7.42</v>
      </c>
      <c r="I4" s="14" t="n">
        <f aca="false">IF(H4="","",(IF($C$20&lt;25%,"N/A",IF(H4&lt;=($D$20+$A$20),H4,"Descartado"))))</f>
        <v>7.42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4.21</v>
      </c>
      <c r="I5" s="14" t="n">
        <f aca="false">IF(H5="","",(IF($C$20&lt;25%,"N/A",IF(H5&lt;=($D$20+$A$20),H5,"Descartado"))))</f>
        <v>4.21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7.42</v>
      </c>
      <c r="I6" s="14" t="n">
        <f aca="false">IF(H6="","",(IF($C$20&lt;25%,"N/A",IF(H6&lt;=($D$20+$A$20),H6,"Descartado"))))</f>
        <v>7.42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6.3</v>
      </c>
      <c r="I7" s="14" t="n">
        <f aca="false">IF(H7="","",(IF($C$20&lt;25%,"N/A",IF(H7&lt;=($D$20+$A$20),H7,"Descartado"))))</f>
        <v>6.3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6.1</v>
      </c>
      <c r="I9" s="14" t="n">
        <f aca="false">IF(H9="","",(IF($C$20&lt;25%,"N/A",IF(H9&lt;=($D$20+$A$20),H9,"Descartado"))))</f>
        <v>6.1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2.63</v>
      </c>
      <c r="I10" s="14" t="n">
        <f aca="false">IF(H10="","",(IF($C$20&lt;25%,"N/A",IF(H10&lt;=($D$20+$A$20),H10,"Descartado"))))</f>
        <v>2.63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7.42</v>
      </c>
      <c r="I11" s="14" t="n">
        <f aca="false">IF(H11="","",(IF($C$20&lt;25%,"N/A",IF(H11&lt;=($D$20+$A$20),H11,"Descartado"))))</f>
        <v>7.42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33.0877564213713</v>
      </c>
      <c r="B20" s="25" t="n">
        <f aca="false">COUNT(H3:H17)</f>
        <v>9</v>
      </c>
      <c r="C20" s="26" t="n">
        <f aca="false">IF(B20&lt;2,"N/A",(A20/D20))</f>
        <v>1.93156780043032</v>
      </c>
      <c r="D20" s="27" t="n">
        <f aca="false">ROUND(AVERAGE(H3:H17),2)</f>
        <v>17.13</v>
      </c>
      <c r="E20" s="28" t="n">
        <f aca="false">IFERROR(ROUND(IF(B20&lt;2,"N/A",(IF(C20&lt;=25%,"N/A",AVERAGE(I3:I17)))),2),"N/A")</f>
        <v>6.12</v>
      </c>
      <c r="F20" s="28" t="n">
        <f aca="false">ROUND(MEDIAN(H3:H17),2)</f>
        <v>7.42</v>
      </c>
      <c r="G20" s="29" t="str">
        <f aca="false">INDEX(G3:G17,MATCH(H20,H3:H17,0))</f>
        <v>12.839.383/0001-75 ALESSANDRO DE SIQUEIRA SANTOS</v>
      </c>
      <c r="H20" s="30" t="n">
        <f aca="false">MIN(H3:H17)</f>
        <v>2.63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6.12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3029.4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323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324</v>
      </c>
      <c r="C3" s="9" t="s">
        <v>11</v>
      </c>
      <c r="D3" s="10" t="n">
        <v>63</v>
      </c>
      <c r="E3" s="11" t="n">
        <f aca="false">IF(C20&lt;=25%,D20,MIN(E20:F20))</f>
        <v>25.85</v>
      </c>
      <c r="F3" s="11" t="n">
        <f aca="false">MIN(H3:H17)</f>
        <v>10</v>
      </c>
      <c r="G3" s="12" t="s">
        <v>12</v>
      </c>
      <c r="H3" s="13" t="n">
        <v>36.71</v>
      </c>
      <c r="I3" s="14" t="n">
        <f aca="false">IF(H3="","",(IF($C$20&lt;25%,"N/A",IF(H3&lt;=($D$20+$A$20),H3,"Descartado"))))</f>
        <v>36.71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36.71</v>
      </c>
      <c r="I4" s="14" t="n">
        <f aca="false">IF(H4="","",(IF($C$20&lt;25%,"N/A",IF(H4&lt;=($D$20+$A$20),H4,"Descartado"))))</f>
        <v>36.71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15.79</v>
      </c>
      <c r="I5" s="14" t="n">
        <f aca="false">IF(H5="","",(IF($C$20&lt;25%,"N/A",IF(H5&lt;=($D$20+$A$20),H5,"Descartado"))))</f>
        <v>15.79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36.71</v>
      </c>
      <c r="I6" s="14" t="n">
        <f aca="false">IF(H6="","",(IF($C$20&lt;25%,"N/A",IF(H6&lt;=($D$20+$A$20),H6,"Descartado"))))</f>
        <v>36.71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18.36</v>
      </c>
      <c r="I7" s="14" t="n">
        <f aca="false">IF(H7="","",(IF($C$20&lt;25%,"N/A",IF(H7&lt;=($D$20+$A$20),H7,"Descartado"))))</f>
        <v>18.36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15.79</v>
      </c>
      <c r="I9" s="14" t="n">
        <f aca="false">IF(H9="","",(IF($C$20&lt;25%,"N/A",IF(H9&lt;=($D$20+$A$20),H9,"Descartado"))))</f>
        <v>15.79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10</v>
      </c>
      <c r="I10" s="14" t="n">
        <f aca="false">IF(H10="","",(IF($C$20&lt;25%,"N/A",IF(H10&lt;=($D$20+$A$20),H10,"Descartado"))))</f>
        <v>10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36.71</v>
      </c>
      <c r="I11" s="14" t="n">
        <f aca="false">IF(H11="","",(IF($C$20&lt;25%,"N/A",IF(H11&lt;=($D$20+$A$20),H11,"Descartado"))))</f>
        <v>36.71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28.6917161389834</v>
      </c>
      <c r="B20" s="25" t="n">
        <f aca="false">COUNT(H3:H17)</f>
        <v>9</v>
      </c>
      <c r="C20" s="26" t="n">
        <f aca="false">IF(B20&lt;2,"N/A",(A20/D20))</f>
        <v>0.827566084193349</v>
      </c>
      <c r="D20" s="27" t="n">
        <f aca="false">ROUND(AVERAGE(H3:H17),2)</f>
        <v>34.67</v>
      </c>
      <c r="E20" s="28" t="n">
        <f aca="false">IFERROR(ROUND(IF(B20&lt;2,"N/A",(IF(C20&lt;=25%,"N/A",AVERAGE(I3:I17)))),2),"N/A")</f>
        <v>25.85</v>
      </c>
      <c r="F20" s="28" t="n">
        <f aca="false">ROUND(MEDIAN(H3:H17),2)</f>
        <v>36.71</v>
      </c>
      <c r="G20" s="29" t="str">
        <f aca="false">INDEX(G3:G17,MATCH(H20,H3:H17,0))</f>
        <v>12.839.383/0001-75 ALESSANDRO DE SIQUEIRA SANTOS</v>
      </c>
      <c r="H20" s="30" t="n">
        <f aca="false">MIN(H3:H17)</f>
        <v>10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25.85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1628.55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325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326</v>
      </c>
      <c r="C3" s="9" t="s">
        <v>11</v>
      </c>
      <c r="D3" s="10" t="n">
        <v>96</v>
      </c>
      <c r="E3" s="11" t="n">
        <f aca="false">IF(C20&lt;=25%,D20,MIN(E20:F20))</f>
        <v>17.63</v>
      </c>
      <c r="F3" s="11" t="n">
        <f aca="false">MIN(H3:H17)</f>
        <v>8.42</v>
      </c>
      <c r="G3" s="12" t="s">
        <v>12</v>
      </c>
      <c r="H3" s="13" t="n">
        <v>24.09</v>
      </c>
      <c r="I3" s="14" t="n">
        <f aca="false">IF(H3="","",(IF($C$20&lt;25%,"N/A",IF(H3&lt;=($D$20+$A$20),H3,"Descartado"))))</f>
        <v>24.09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24.09</v>
      </c>
      <c r="I4" s="14" t="n">
        <f aca="false">IF(H4="","",(IF($C$20&lt;25%,"N/A",IF(H4&lt;=($D$20+$A$20),H4,"Descartado"))))</f>
        <v>24.09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12.63</v>
      </c>
      <c r="I5" s="14" t="n">
        <f aca="false">IF(H5="","",(IF($C$20&lt;25%,"N/A",IF(H5&lt;=($D$20+$A$20),H5,"Descartado"))))</f>
        <v>12.63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24.09</v>
      </c>
      <c r="I6" s="14" t="n">
        <f aca="false">IF(H6="","",(IF($C$20&lt;25%,"N/A",IF(H6&lt;=($D$20+$A$20),H6,"Descartado"))))</f>
        <v>24.09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12.05</v>
      </c>
      <c r="I7" s="14" t="n">
        <f aca="false">IF(H7="","",(IF($C$20&lt;25%,"N/A",IF(H7&lt;=($D$20+$A$20),H7,"Descartado"))))</f>
        <v>12.05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11.58</v>
      </c>
      <c r="I9" s="14" t="n">
        <f aca="false">IF(H9="","",(IF($C$20&lt;25%,"N/A",IF(H9&lt;=($D$20+$A$20),H9,"Descartado"))))</f>
        <v>11.58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8.42</v>
      </c>
      <c r="I10" s="14" t="n">
        <f aca="false">IF(H10="","",(IF($C$20&lt;25%,"N/A",IF(H10&lt;=($D$20+$A$20),H10,"Descartado"))))</f>
        <v>8.42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24.09</v>
      </c>
      <c r="I11" s="14" t="n">
        <f aca="false">IF(H11="","",(IF($C$20&lt;25%,"N/A",IF(H11&lt;=($D$20+$A$20),H11,"Descartado"))))</f>
        <v>24.09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29.9347716339674</v>
      </c>
      <c r="B20" s="25" t="n">
        <f aca="false">COUNT(H3:H17)</f>
        <v>9</v>
      </c>
      <c r="C20" s="26" t="n">
        <f aca="false">IF(B20&lt;2,"N/A",(A20/D20))</f>
        <v>1.0937074035063</v>
      </c>
      <c r="D20" s="27" t="n">
        <f aca="false">ROUND(AVERAGE(H3:H17),2)</f>
        <v>27.37</v>
      </c>
      <c r="E20" s="28" t="n">
        <f aca="false">IFERROR(ROUND(IF(B20&lt;2,"N/A",(IF(C20&lt;=25%,"N/A",AVERAGE(I3:I17)))),2),"N/A")</f>
        <v>17.63</v>
      </c>
      <c r="F20" s="28" t="n">
        <f aca="false">ROUND(MEDIAN(H3:H17),2)</f>
        <v>24.09</v>
      </c>
      <c r="G20" s="29" t="str">
        <f aca="false">INDEX(G3:G17,MATCH(H20,H3:H17,0))</f>
        <v>12.839.383/0001-75 ALESSANDRO DE SIQUEIRA SANTOS</v>
      </c>
      <c r="H20" s="30" t="n">
        <f aca="false">MIN(H3:H17)</f>
        <v>8.42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17.63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1692.48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327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328</v>
      </c>
      <c r="C3" s="9" t="s">
        <v>11</v>
      </c>
      <c r="D3" s="10" t="n">
        <v>60</v>
      </c>
      <c r="E3" s="11" t="n">
        <f aca="false">IF(C20&lt;=25%,D20,MIN(E20:F20))</f>
        <v>40.28</v>
      </c>
      <c r="F3" s="11" t="n">
        <f aca="false">MIN(H3:H17)</f>
        <v>9.47</v>
      </c>
      <c r="G3" s="12" t="s">
        <v>12</v>
      </c>
      <c r="H3" s="13" t="n">
        <v>55.47</v>
      </c>
      <c r="I3" s="14" t="n">
        <f aca="false">IF(H3="","",(IF($C$20&lt;25%,"N/A",IF(H3&lt;=($D$20+$A$20),H3,"Descartado"))))</f>
        <v>55.47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55.47</v>
      </c>
      <c r="I4" s="14" t="n">
        <f aca="false">IF(H4="","",(IF($C$20&lt;25%,"N/A",IF(H4&lt;=($D$20+$A$20),H4,"Descartado"))))</f>
        <v>55.47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36.84</v>
      </c>
      <c r="I5" s="14" t="n">
        <f aca="false">IF(H5="","",(IF($C$20&lt;25%,"N/A",IF(H5&lt;=($D$20+$A$20),H5,"Descartado"))))</f>
        <v>36.84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55.47</v>
      </c>
      <c r="I6" s="14" t="n">
        <f aca="false">IF(H6="","",(IF($C$20&lt;25%,"N/A",IF(H6&lt;=($D$20+$A$20),H6,"Descartado"))))</f>
        <v>55.47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27.73</v>
      </c>
      <c r="I7" s="14" t="n">
        <f aca="false">IF(H7="","",(IF($C$20&lt;25%,"N/A",IF(H7&lt;=($D$20+$A$20),H7,"Descartado"))))</f>
        <v>27.73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26.31</v>
      </c>
      <c r="I9" s="14" t="n">
        <f aca="false">IF(H9="","",(IF($C$20&lt;25%,"N/A",IF(H9&lt;=($D$20+$A$20),H9,"Descartado"))))</f>
        <v>26.31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9.47</v>
      </c>
      <c r="I10" s="14" t="n">
        <f aca="false">IF(H10="","",(IF($C$20&lt;25%,"N/A",IF(H10&lt;=($D$20+$A$20),H10,"Descartado"))))</f>
        <v>9.47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55.47</v>
      </c>
      <c r="I11" s="14" t="n">
        <f aca="false">IF(H11="","",(IF($C$20&lt;25%,"N/A",IF(H11&lt;=($D$20+$A$20),H11,"Descartado"))))</f>
        <v>55.47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27.360856061981</v>
      </c>
      <c r="B20" s="25" t="n">
        <f aca="false">COUNT(H3:H17)</f>
        <v>9</v>
      </c>
      <c r="C20" s="26" t="n">
        <f aca="false">IF(B20&lt;2,"N/A",(A20/D20))</f>
        <v>0.576018022357496</v>
      </c>
      <c r="D20" s="27" t="n">
        <f aca="false">ROUND(AVERAGE(H3:H17),2)</f>
        <v>47.5</v>
      </c>
      <c r="E20" s="28" t="n">
        <f aca="false">IFERROR(ROUND(IF(B20&lt;2,"N/A",(IF(C20&lt;=25%,"N/A",AVERAGE(I3:I17)))),2),"N/A")</f>
        <v>40.28</v>
      </c>
      <c r="F20" s="28" t="n">
        <f aca="false">ROUND(MEDIAN(H3:H17),2)</f>
        <v>55.47</v>
      </c>
      <c r="G20" s="29" t="str">
        <f aca="false">INDEX(G3:G17,MATCH(H20,H3:H17,0))</f>
        <v>12.839.383/0001-75 ALESSANDRO DE SIQUEIRA SANTOS</v>
      </c>
      <c r="H20" s="30" t="n">
        <f aca="false">MIN(H3:H17)</f>
        <v>9.47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40.28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2416.8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329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330</v>
      </c>
      <c r="C3" s="9" t="s">
        <v>11</v>
      </c>
      <c r="D3" s="10" t="n">
        <v>66</v>
      </c>
      <c r="E3" s="11" t="n">
        <f aca="false">IF(C20&lt;=25%,D20,MIN(E20:F20))</f>
        <v>26.23</v>
      </c>
      <c r="F3" s="11" t="n">
        <f aca="false">MIN(H3:H17)</f>
        <v>9.47</v>
      </c>
      <c r="G3" s="12" t="s">
        <v>12</v>
      </c>
      <c r="H3" s="13" t="n">
        <v>35.04</v>
      </c>
      <c r="I3" s="14" t="n">
        <f aca="false">IF(H3="","",(IF($C$20&lt;25%,"N/A",IF(H3&lt;=($D$20+$A$20),H3,"Descartado"))))</f>
        <v>35.04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35.04</v>
      </c>
      <c r="I4" s="14" t="n">
        <f aca="false">IF(H4="","",(IF($C$20&lt;25%,"N/A",IF(H4&lt;=($D$20+$A$20),H4,"Descartado"))))</f>
        <v>35.04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15.79</v>
      </c>
      <c r="I5" s="14" t="n">
        <f aca="false">IF(H5="","",(IF($C$20&lt;25%,"N/A",IF(H5&lt;=($D$20+$A$20),H5,"Descartado"))))</f>
        <v>15.79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35.04</v>
      </c>
      <c r="I6" s="14" t="n">
        <f aca="false">IF(H6="","",(IF($C$20&lt;25%,"N/A",IF(H6&lt;=($D$20+$A$20),H6,"Descartado"))))</f>
        <v>35.04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17.52</v>
      </c>
      <c r="I7" s="14" t="n">
        <f aca="false">IF(H7="","",(IF($C$20&lt;25%,"N/A",IF(H7&lt;=($D$20+$A$20),H7,"Descartado"))))</f>
        <v>17.52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26.88</v>
      </c>
      <c r="I9" s="14" t="n">
        <f aca="false">IF(H9="","",(IF($C$20&lt;25%,"N/A",IF(H9&lt;=($D$20+$A$20),H9,"Descartado"))))</f>
        <v>26.88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9.47</v>
      </c>
      <c r="I10" s="14" t="n">
        <f aca="false">IF(H10="","",(IF($C$20&lt;25%,"N/A",IF(H10&lt;=($D$20+$A$20),H10,"Descartado"))))</f>
        <v>9.47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35.04</v>
      </c>
      <c r="I11" s="14" t="n">
        <f aca="false">IF(H11="","",(IF($C$20&lt;25%,"N/A",IF(H11&lt;=($D$20+$A$20),H11,"Descartado"))))</f>
        <v>35.04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28.1232958496056</v>
      </c>
      <c r="B20" s="25" t="n">
        <f aca="false">COUNT(H3:H17)</f>
        <v>9</v>
      </c>
      <c r="C20" s="26" t="n">
        <f aca="false">IF(B20&lt;2,"N/A",(A20/D20))</f>
        <v>0.803293226209815</v>
      </c>
      <c r="D20" s="27" t="n">
        <f aca="false">ROUND(AVERAGE(H3:H17),2)</f>
        <v>35.01</v>
      </c>
      <c r="E20" s="28" t="n">
        <f aca="false">IFERROR(ROUND(IF(B20&lt;2,"N/A",(IF(C20&lt;=25%,"N/A",AVERAGE(I3:I17)))),2),"N/A")</f>
        <v>26.23</v>
      </c>
      <c r="F20" s="28" t="n">
        <f aca="false">ROUND(MEDIAN(H3:H17),2)</f>
        <v>35.04</v>
      </c>
      <c r="G20" s="29" t="str">
        <f aca="false">INDEX(G3:G17,MATCH(H20,H3:H17,0))</f>
        <v>12.839.383/0001-75 ALESSANDRO DE SIQUEIRA SANTOS</v>
      </c>
      <c r="H20" s="30" t="n">
        <f aca="false">MIN(H3:H17)</f>
        <v>9.47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26.23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1731.18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4" activeCellId="0" sqref="H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331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332</v>
      </c>
      <c r="C3" s="9" t="s">
        <v>11</v>
      </c>
      <c r="D3" s="10" t="n">
        <v>2049</v>
      </c>
      <c r="E3" s="11" t="n">
        <f aca="false">IF(C20&lt;=25%,D20,MIN(E20:F20))</f>
        <v>2.16</v>
      </c>
      <c r="F3" s="11" t="n">
        <f aca="false">MIN(H3:H17)</f>
        <v>1.89</v>
      </c>
      <c r="G3" s="12" t="s">
        <v>12</v>
      </c>
      <c r="H3" s="13" t="n">
        <v>2.56</v>
      </c>
      <c r="I3" s="14" t="n">
        <f aca="false">IF(H3="","",(IF($C$20&lt;25%,"N/A",IF(H3&lt;=($D$20+$A$20),H3,"Descartado"))))</f>
        <v>2.56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1.98</v>
      </c>
      <c r="I4" s="14" t="n">
        <f aca="false">IF(H4="","",(IF($C$20&lt;25%,"N/A",IF(H4&lt;=($D$20+$A$20),H4,"Descartado"))))</f>
        <v>1.98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2.1</v>
      </c>
      <c r="I5" s="14" t="n">
        <f aca="false">IF(H5="","",(IF($C$20&lt;25%,"N/A",IF(H5&lt;=($D$20+$A$20),H5,"Descartado"))))</f>
        <v>2.1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2.63</v>
      </c>
      <c r="I6" s="14" t="n">
        <f aca="false">IF(H6="","",(IF($C$20&lt;25%,"N/A",IF(H6&lt;=($D$20+$A$20),H6,"Descartado"))))</f>
        <v>2.63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2.63</v>
      </c>
      <c r="I7" s="14" t="n">
        <f aca="false">IF(H7="","",(IF($C$20&lt;25%,"N/A",IF(H7&lt;=($D$20+$A$20),H7,"Descartado"))))</f>
        <v>2.63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1.89</v>
      </c>
      <c r="I9" s="14" t="n">
        <f aca="false">IF(H9="","",(IF($C$20&lt;25%,"N/A",IF(H9&lt;=($D$20+$A$20),H9,"Descartado"))))</f>
        <v>1.89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2.16</v>
      </c>
      <c r="I10" s="14" t="n">
        <f aca="false">IF(H10="","",(IF($C$20&lt;25%,"N/A",IF(H10&lt;=($D$20+$A$20),H10,"Descartado"))))</f>
        <v>2.16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1.98</v>
      </c>
      <c r="I11" s="14" t="n">
        <f aca="false">IF(H11="","",(IF($C$20&lt;25%,"N/A",IF(H11&lt;=($D$20+$A$20),H11,"Descartado"))))</f>
        <v>1.98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23</v>
      </c>
      <c r="H12" s="13" t="n">
        <v>1.89</v>
      </c>
      <c r="I12" s="14" t="n">
        <f aca="false">IF(H12="","",(IF($C$20&lt;25%,"N/A",IF(H12&lt;=($D$20+$A$20),H12,"Descartado"))))</f>
        <v>1.89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24</v>
      </c>
      <c r="H13" s="13" t="n">
        <v>2.63</v>
      </c>
      <c r="I13" s="14" t="n">
        <f aca="false">IF(H13="","",(IF($C$20&lt;25%,"N/A",IF(H13&lt;=($D$20+$A$20),H13,"Descartado"))))</f>
        <v>2.63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31.0587290321241</v>
      </c>
      <c r="B20" s="25" t="n">
        <f aca="false">COUNT(H3:H17)</f>
        <v>11</v>
      </c>
      <c r="C20" s="26" t="n">
        <f aca="false">IF(B20&lt;2,"N/A",(A20/D20))</f>
        <v>2.67517045926995</v>
      </c>
      <c r="D20" s="27" t="n">
        <f aca="false">ROUND(AVERAGE(H3:H17),2)</f>
        <v>11.61</v>
      </c>
      <c r="E20" s="28" t="n">
        <f aca="false">IFERROR(ROUND(IF(B20&lt;2,"N/A",(IF(C20&lt;=25%,"N/A",AVERAGE(I3:I17)))),2),"N/A")</f>
        <v>2.25</v>
      </c>
      <c r="F20" s="28" t="n">
        <f aca="false">ROUND(MEDIAN(H3:H17),2)</f>
        <v>2.16</v>
      </c>
      <c r="G20" s="29" t="str">
        <f aca="false">INDEX(G3:G17,MATCH(H20,H3:H17,0))</f>
        <v>16.492.097/0001-37 L F OLIVEIRA CONSTRUCOES EIRELI</v>
      </c>
      <c r="H20" s="30" t="n">
        <f aca="false">MIN(H3:H17)</f>
        <v>1.89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2.16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4425.84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4" activeCellId="0" sqref="H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333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334</v>
      </c>
      <c r="C3" s="9" t="s">
        <v>11</v>
      </c>
      <c r="D3" s="10" t="n">
        <v>2814</v>
      </c>
      <c r="E3" s="11" t="n">
        <f aca="false">IF(C20&lt;=25%,D20,MIN(E20:F20))</f>
        <v>2.32</v>
      </c>
      <c r="F3" s="11" t="n">
        <f aca="false">MIN(H3:H17)</f>
        <v>0.21</v>
      </c>
      <c r="G3" s="12" t="s">
        <v>12</v>
      </c>
      <c r="H3" s="13" t="n">
        <v>0.32</v>
      </c>
      <c r="I3" s="14" t="n">
        <f aca="false">IF(H3="","",(IF($C$20&lt;25%,"N/A",IF(H3&lt;=($D$20+$A$20),H3,"Descartado"))))</f>
        <v>0.32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0.24</v>
      </c>
      <c r="I4" s="14" t="n">
        <f aca="false">IF(H4="","",(IF($C$20&lt;25%,"N/A",IF(H4&lt;=($D$20+$A$20),H4,"Descartado"))))</f>
        <v>0.24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0.21</v>
      </c>
      <c r="I5" s="14" t="n">
        <f aca="false">IF(H5="","",(IF($C$20&lt;25%,"N/A",IF(H5&lt;=($D$20+$A$20),H5,"Descartado"))))</f>
        <v>0.21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0.32</v>
      </c>
      <c r="I6" s="14" t="n">
        <f aca="false">IF(H6="","",(IF($C$20&lt;25%,"N/A",IF(H6&lt;=($D$20+$A$20),H6,"Descartado"))))</f>
        <v>0.32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0.32</v>
      </c>
      <c r="I7" s="14" t="n">
        <f aca="false">IF(H7="","",(IF($C$20&lt;25%,"N/A",IF(H7&lt;=($D$20+$A$20),H7,"Descartado"))))</f>
        <v>0.32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2.32</v>
      </c>
      <c r="I9" s="14" t="n">
        <f aca="false">IF(H9="","",(IF($C$20&lt;25%,"N/A",IF(H9&lt;=($D$20+$A$20),H9,"Descartado"))))</f>
        <v>2.32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16.84</v>
      </c>
      <c r="I10" s="14" t="n">
        <f aca="false">IF(H10="","",(IF($C$20&lt;25%,"N/A",IF(H10&lt;=($D$20+$A$20),H10,"Descartado"))))</f>
        <v>16.84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12.63</v>
      </c>
      <c r="I11" s="14" t="n">
        <f aca="false">IF(H11="","",(IF($C$20&lt;25%,"N/A",IF(H11&lt;=($D$20+$A$20),H11,"Descartado"))))</f>
        <v>12.63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23</v>
      </c>
      <c r="H12" s="13" t="n">
        <v>2.32</v>
      </c>
      <c r="I12" s="14" t="n">
        <f aca="false">IF(H12="","",(IF($C$20&lt;25%,"N/A",IF(H12&lt;=($D$20+$A$20),H12,"Descartado"))))</f>
        <v>2.32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24</v>
      </c>
      <c r="H13" s="13" t="n">
        <v>17.09</v>
      </c>
      <c r="I13" s="14" t="n">
        <f aca="false">IF(H13="","",(IF($C$20&lt;25%,"N/A",IF(H13&lt;=($D$20+$A$20),H13,"Descartado"))))</f>
        <v>17.09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30.9167790866207</v>
      </c>
      <c r="B20" s="25" t="n">
        <f aca="false">COUNT(H3:H17)</f>
        <v>11</v>
      </c>
      <c r="C20" s="26" t="n">
        <f aca="false">IF(B20&lt;2,"N/A",(A20/D20))</f>
        <v>2.15447937885859</v>
      </c>
      <c r="D20" s="27" t="n">
        <f aca="false">ROUND(AVERAGE(H3:H17),2)</f>
        <v>14.35</v>
      </c>
      <c r="E20" s="28" t="n">
        <f aca="false">IFERROR(ROUND(IF(B20&lt;2,"N/A",(IF(C20&lt;=25%,"N/A",AVERAGE(I3:I17)))),2),"N/A")</f>
        <v>5.26</v>
      </c>
      <c r="F20" s="28" t="n">
        <f aca="false">ROUND(MEDIAN(H3:H17),2)</f>
        <v>2.32</v>
      </c>
      <c r="G20" s="29" t="str">
        <f aca="false">INDEX(G3:G17,MATCH(H20,H3:H17,0))</f>
        <v>19.827.650/0001-33 LEITE &amp; LIMA LTDA</v>
      </c>
      <c r="H20" s="30" t="n">
        <f aca="false">MIN(H3:H17)</f>
        <v>0.21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2.32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6528.48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4" activeCellId="0" sqref="H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335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336</v>
      </c>
      <c r="C3" s="9" t="s">
        <v>11</v>
      </c>
      <c r="D3" s="10" t="n">
        <v>63</v>
      </c>
      <c r="E3" s="11" t="n">
        <f aca="false">IF(C20&lt;=25%,D20,MIN(E20:F20))</f>
        <v>10.03</v>
      </c>
      <c r="F3" s="11" t="n">
        <f aca="false">MIN(H3:H17)</f>
        <v>2.32</v>
      </c>
      <c r="G3" s="12" t="s">
        <v>12</v>
      </c>
      <c r="H3" s="13" t="n">
        <v>16.43</v>
      </c>
      <c r="I3" s="14" t="n">
        <f aca="false">IF(H3="","",(IF($C$20&lt;25%,"N/A",IF(H3&lt;=($D$20+$A$20),H3,"Descartado"))))</f>
        <v>16.43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5.16</v>
      </c>
      <c r="I4" s="14" t="n">
        <f aca="false">IF(H4="","",(IF($C$20&lt;25%,"N/A",IF(H4&lt;=($D$20+$A$20),H4,"Descartado"))))</f>
        <v>5.16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5.26</v>
      </c>
      <c r="I5" s="14" t="n">
        <f aca="false">IF(H5="","",(IF($C$20&lt;25%,"N/A",IF(H5&lt;=($D$20+$A$20),H5,"Descartado"))))</f>
        <v>5.26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17.09</v>
      </c>
      <c r="I6" s="14" t="n">
        <f aca="false">IF(H6="","",(IF($C$20&lt;25%,"N/A",IF(H6&lt;=($D$20+$A$20),H6,"Descartado"))))</f>
        <v>17.09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2.32</v>
      </c>
      <c r="I9" s="14" t="n">
        <f aca="false">IF(H9="","",(IF($C$20&lt;25%,"N/A",IF(H9&lt;=($D$20+$A$20),H9,"Descartado"))))</f>
        <v>2.32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16.84</v>
      </c>
      <c r="I10" s="14" t="n">
        <f aca="false">IF(H10="","",(IF($C$20&lt;25%,"N/A",IF(H10&lt;=($D$20+$A$20),H10,"Descartado"))))</f>
        <v>16.84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12.63</v>
      </c>
      <c r="I11" s="14" t="n">
        <f aca="false">IF(H11="","",(IF($C$20&lt;25%,"N/A",IF(H11&lt;=($D$20+$A$20),H11,"Descartado"))))</f>
        <v>12.63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23</v>
      </c>
      <c r="H12" s="13" t="n">
        <v>2.32</v>
      </c>
      <c r="I12" s="14" t="n">
        <f aca="false">IF(H12="","",(IF($C$20&lt;25%,"N/A",IF(H12&lt;=($D$20+$A$20),H12,"Descartado"))))</f>
        <v>2.32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24</v>
      </c>
      <c r="H13" s="13" t="n">
        <v>17.09</v>
      </c>
      <c r="I13" s="14" t="n">
        <f aca="false">IF(H13="","",(IF($C$20&lt;25%,"N/A",IF(H13&lt;=($D$20+$A$20),H13,"Descartado"))))</f>
        <v>17.09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29.3691124389986</v>
      </c>
      <c r="B20" s="25" t="n">
        <f aca="false">COUNT(H3:H17)</f>
        <v>11</v>
      </c>
      <c r="C20" s="26" t="n">
        <f aca="false">IF(B20&lt;2,"N/A",(A20/D20))</f>
        <v>1.57138108287847</v>
      </c>
      <c r="D20" s="27" t="n">
        <f aca="false">ROUND(AVERAGE(H3:H17),2)</f>
        <v>18.69</v>
      </c>
      <c r="E20" s="28" t="n">
        <f aca="false">IFERROR(ROUND(IF(B20&lt;2,"N/A",(IF(C20&lt;=25%,"N/A",AVERAGE(I3:I17)))),2),"N/A")</f>
        <v>10.03</v>
      </c>
      <c r="F20" s="28" t="n">
        <f aca="false">ROUND(MEDIAN(H3:H17),2)</f>
        <v>12.63</v>
      </c>
      <c r="G20" s="29" t="str">
        <f aca="false">INDEX(G3:G17,MATCH(H20,H3:H17,0))</f>
        <v>16.492.097/0001-37 L F OLIVEIRA CONSTRUCOES EIRELI</v>
      </c>
      <c r="H20" s="30" t="n">
        <f aca="false">MIN(H3:H17)</f>
        <v>2.32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10.03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631.89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4" activeCellId="0" sqref="H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337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338</v>
      </c>
      <c r="C3" s="9" t="s">
        <v>11</v>
      </c>
      <c r="D3" s="10" t="n">
        <v>256</v>
      </c>
      <c r="E3" s="11" t="n">
        <f aca="false">IF(C20&lt;=25%,D20,MIN(E20:F20))</f>
        <v>3.85</v>
      </c>
      <c r="F3" s="11" t="n">
        <f aca="false">MIN(H3:H17)</f>
        <v>2.32</v>
      </c>
      <c r="G3" s="12" t="s">
        <v>12</v>
      </c>
      <c r="H3" s="13" t="n">
        <v>4.93</v>
      </c>
      <c r="I3" s="14" t="n">
        <f aca="false">IF(H3="","",(IF($C$20&lt;25%,"N/A",IF(H3&lt;=($D$20+$A$20),H3,"Descartado"))))</f>
        <v>4.93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3.81</v>
      </c>
      <c r="I4" s="14" t="n">
        <f aca="false">IF(H4="","",(IF($C$20&lt;25%,"N/A",IF(H4&lt;=($D$20+$A$20),H4,"Descartado"))))</f>
        <v>3.81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2.36</v>
      </c>
      <c r="I5" s="14" t="n">
        <f aca="false">IF(H5="","",(IF($C$20&lt;25%,"N/A",IF(H5&lt;=($D$20+$A$20),H5,"Descartado"))))</f>
        <v>2.36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5.08</v>
      </c>
      <c r="I6" s="14" t="n">
        <f aca="false">IF(H6="","",(IF($C$20&lt;25%,"N/A",IF(H6&lt;=($D$20+$A$20),H6,"Descartado"))))</f>
        <v>5.08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5.08</v>
      </c>
      <c r="I7" s="14" t="n">
        <f aca="false">IF(H7="","",(IF($C$20&lt;25%,"N/A",IF(H7&lt;=($D$20+$A$20),H7,"Descartado"))))</f>
        <v>5.08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2.32</v>
      </c>
      <c r="I9" s="14" t="n">
        <f aca="false">IF(H9="","",(IF($C$20&lt;25%,"N/A",IF(H9&lt;=($D$20+$A$20),H9,"Descartado"))))</f>
        <v>2.32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5.05</v>
      </c>
      <c r="I10" s="14" t="n">
        <f aca="false">IF(H10="","",(IF($C$20&lt;25%,"N/A",IF(H10&lt;=($D$20+$A$20),H10,"Descartado"))))</f>
        <v>5.05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2.42</v>
      </c>
      <c r="I11" s="14" t="n">
        <f aca="false">IF(H11="","",(IF($C$20&lt;25%,"N/A",IF(H11&lt;=($D$20+$A$20),H11,"Descartado"))))</f>
        <v>2.42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23</v>
      </c>
      <c r="H12" s="13" t="n">
        <v>2.32</v>
      </c>
      <c r="I12" s="14" t="n">
        <f aca="false">IF(H12="","",(IF($C$20&lt;25%,"N/A",IF(H12&lt;=($D$20+$A$20),H12,"Descartado"))))</f>
        <v>2.32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24</v>
      </c>
      <c r="H13" s="13" t="n">
        <v>5.08</v>
      </c>
      <c r="I13" s="14" t="n">
        <f aca="false">IF(H13="","",(IF($C$20&lt;25%,"N/A",IF(H13&lt;=($D$20+$A$20),H13,"Descartado"))))</f>
        <v>5.08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30.6010644496976</v>
      </c>
      <c r="B20" s="25" t="n">
        <f aca="false">COUNT(H3:H17)</f>
        <v>11</v>
      </c>
      <c r="C20" s="26" t="n">
        <f aca="false">IF(B20&lt;2,"N/A",(A20/D20))</f>
        <v>2.34311366383596</v>
      </c>
      <c r="D20" s="27" t="n">
        <f aca="false">ROUND(AVERAGE(H3:H17),2)</f>
        <v>13.06</v>
      </c>
      <c r="E20" s="28" t="n">
        <f aca="false">IFERROR(ROUND(IF(B20&lt;2,"N/A",(IF(C20&lt;=25%,"N/A",AVERAGE(I3:I17)))),2),"N/A")</f>
        <v>3.85</v>
      </c>
      <c r="F20" s="28" t="n">
        <f aca="false">ROUND(MEDIAN(H3:H17),2)</f>
        <v>4.93</v>
      </c>
      <c r="G20" s="29" t="str">
        <f aca="false">INDEX(G3:G17,MATCH(H20,H3:H17,0))</f>
        <v>16.492.097/0001-37 L F OLIVEIRA CONSTRUCOES EIRELI</v>
      </c>
      <c r="H20" s="30" t="n">
        <f aca="false">MIN(H3:H17)</f>
        <v>2.32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3.85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985.6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4" activeCellId="0" sqref="H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339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340</v>
      </c>
      <c r="C3" s="9" t="s">
        <v>11</v>
      </c>
      <c r="D3" s="10" t="n">
        <v>547</v>
      </c>
      <c r="E3" s="11" t="n">
        <f aca="false">IF(C20&lt;=25%,D20,MIN(E20:F20))</f>
        <v>1.26</v>
      </c>
      <c r="F3" s="11" t="n">
        <f aca="false">MIN(H3:H17)</f>
        <v>0.79</v>
      </c>
      <c r="G3" s="12" t="s">
        <v>12</v>
      </c>
      <c r="H3" s="13" t="n">
        <v>1.3</v>
      </c>
      <c r="I3" s="14" t="n">
        <f aca="false">IF(H3="","",(IF($C$20&lt;25%,"N/A",IF(H3&lt;=($D$20+$A$20),H3,"Descartado"))))</f>
        <v>1.3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</v>
      </c>
      <c r="I4" s="14" t="n">
        <f aca="false">IF(H4="","",(IF($C$20&lt;25%,"N/A",IF(H4&lt;=($D$20+$A$20),H4,"Descartado"))))</f>
        <v>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0.79</v>
      </c>
      <c r="I5" s="14" t="n">
        <f aca="false">IF(H5="","",(IF($C$20&lt;25%,"N/A",IF(H5&lt;=($D$20+$A$20),H5,"Descartado"))))</f>
        <v>0.79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1.34</v>
      </c>
      <c r="I6" s="14" t="n">
        <f aca="false">IF(H6="","",(IF($C$20&lt;25%,"N/A",IF(H6&lt;=($D$20+$A$20),H6,"Descartado"))))</f>
        <v>1.34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1.34</v>
      </c>
      <c r="I7" s="14" t="n">
        <f aca="false">IF(H7="","",(IF($C$20&lt;25%,"N/A",IF(H7&lt;=($D$20+$A$20),H7,"Descartado"))))</f>
        <v>1.34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0.79</v>
      </c>
      <c r="I9" s="14" t="n">
        <f aca="false">IF(H9="","",(IF($C$20&lt;25%,"N/A",IF(H9&lt;=($D$20+$A$20),H9,"Descartado"))))</f>
        <v>0.79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1.34</v>
      </c>
      <c r="I10" s="14" t="n">
        <f aca="false">IF(H10="","",(IF($C$20&lt;25%,"N/A",IF(H10&lt;=($D$20+$A$20),H10,"Descartado"))))</f>
        <v>1.34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1</v>
      </c>
      <c r="I11" s="14" t="n">
        <f aca="false">IF(H11="","",(IF($C$20&lt;25%,"N/A",IF(H11&lt;=($D$20+$A$20),H11,"Descartado"))))</f>
        <v>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23</v>
      </c>
      <c r="H12" s="13" t="n">
        <v>2.32</v>
      </c>
      <c r="I12" s="14" t="n">
        <f aca="false">IF(H12="","",(IF($C$20&lt;25%,"N/A",IF(H12&lt;=($D$20+$A$20),H12,"Descartado"))))</f>
        <v>2.32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24</v>
      </c>
      <c r="H13" s="13" t="n">
        <v>1.34</v>
      </c>
      <c r="I13" s="14" t="n">
        <f aca="false">IF(H13="","",(IF($C$20&lt;25%,"N/A",IF(H13&lt;=($D$20+$A$20),H13,"Descartado"))))</f>
        <v>1.34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31.3581255817372</v>
      </c>
      <c r="B20" s="25" t="n">
        <f aca="false">COUNT(H3:H17)</f>
        <v>11</v>
      </c>
      <c r="C20" s="26" t="n">
        <f aca="false">IF(B20&lt;2,"N/A",(A20/D20))</f>
        <v>2.92792955945258</v>
      </c>
      <c r="D20" s="27" t="n">
        <f aca="false">ROUND(AVERAGE(H3:H17),2)</f>
        <v>10.71</v>
      </c>
      <c r="E20" s="28" t="n">
        <f aca="false">IFERROR(ROUND(IF(B20&lt;2,"N/A",(IF(C20&lt;=25%,"N/A",AVERAGE(I3:I17)))),2),"N/A")</f>
        <v>1.26</v>
      </c>
      <c r="F20" s="28" t="n">
        <f aca="false">ROUND(MEDIAN(H3:H17),2)</f>
        <v>1.34</v>
      </c>
      <c r="G20" s="29" t="str">
        <f aca="false">INDEX(G3:G17,MATCH(H20,H3:H17,0))</f>
        <v>19.827.650/0001-33 LEITE &amp; LIMA LTDA</v>
      </c>
      <c r="H20" s="30" t="n">
        <f aca="false">MIN(H3:H17)</f>
        <v>0.79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1.26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689.22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70</v>
      </c>
      <c r="C3" s="9" t="s">
        <v>11</v>
      </c>
      <c r="D3" s="10" t="n">
        <v>810</v>
      </c>
      <c r="E3" s="11" t="n">
        <f aca="false">IF(C20&lt;=25%,D20,MIN(E20:F20))</f>
        <v>0.68</v>
      </c>
      <c r="F3" s="11" t="n">
        <f aca="false">MIN(H3:H17)</f>
        <v>0.35</v>
      </c>
      <c r="G3" s="12" t="s">
        <v>12</v>
      </c>
      <c r="H3" s="13" t="n">
        <v>0.77</v>
      </c>
      <c r="I3" s="14" t="n">
        <f aca="false">IF(H3="","",(IF($C$20&lt;25%,"N/A",IF(H3&lt;=($D$20+$A$20),H3,"Descartado"))))</f>
        <v>0.77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0.72</v>
      </c>
      <c r="I4" s="14" t="n">
        <f aca="false">IF(H4="","",(IF($C$20&lt;25%,"N/A",IF(H4&lt;=($D$20+$A$20),H4,"Descartado"))))</f>
        <v>0.72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0.68</v>
      </c>
      <c r="I5" s="14" t="n">
        <f aca="false">IF(H5="","",(IF($C$20&lt;25%,"N/A",IF(H5&lt;=($D$20+$A$20),H5,"Descartado"))))</f>
        <v>0.68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0.77</v>
      </c>
      <c r="I6" s="14" t="n">
        <f aca="false">IF(H6="","",(IF($C$20&lt;25%,"N/A",IF(H6&lt;=($D$20+$A$20),H6,"Descartado"))))</f>
        <v>0.77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0.74</v>
      </c>
      <c r="I7" s="14" t="n">
        <f aca="false">IF(H7="","",(IF($C$20&lt;25%,"N/A",IF(H7&lt;=($D$20+$A$20),H7,"Descartado"))))</f>
        <v>0.74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0.77</v>
      </c>
      <c r="I8" s="14" t="n">
        <f aca="false">IF(H8="","",(IF($C$20&lt;25%,"N/A",IF(H8&lt;=($D$20+$A$20),H8,"Descartado"))))</f>
        <v>0.77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0.77</v>
      </c>
      <c r="I9" s="14" t="n">
        <f aca="false">IF(H9="","",(IF($C$20&lt;25%,"N/A",IF(H9&lt;=($D$20+$A$20),H9,"Descartado"))))</f>
        <v>0.77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0.35</v>
      </c>
      <c r="I11" s="14" t="n">
        <f aca="false">IF(H11="","",(IF($C$20&lt;25%,"N/A",IF(H11&lt;=($D$20+$A$20),H11,"Descartado"))))</f>
        <v>0.35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0.53</v>
      </c>
      <c r="I12" s="14" t="n">
        <f aca="false">IF(H12="","",(IF($C$20&lt;25%,"N/A",IF(H12&lt;=($D$20+$A$20),H12,"Descartado"))))</f>
        <v>0.53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33.0689240660909</v>
      </c>
      <c r="B20" s="25" t="n">
        <f aca="false">COUNT(H3:H17)</f>
        <v>10</v>
      </c>
      <c r="C20" s="26" t="n">
        <f aca="false">IF(B20&lt;2,"N/A",(A20/D20))</f>
        <v>2.96848510467603</v>
      </c>
      <c r="D20" s="27" t="n">
        <f aca="false">ROUND(AVERAGE(H3:H17),2)</f>
        <v>11.14</v>
      </c>
      <c r="E20" s="28" t="n">
        <f aca="false">IFERROR(ROUND(IF(B20&lt;2,"N/A",(IF(C20&lt;=25%,"N/A",AVERAGE(I3:I17)))),2),"N/A")</f>
        <v>0.68</v>
      </c>
      <c r="F20" s="28" t="n">
        <f aca="false">ROUND(MEDIAN(H3:H17),2)</f>
        <v>0.76</v>
      </c>
      <c r="G20" s="29" t="str">
        <f aca="false">INDEX(G3:G17,MATCH(H20,H3:H17,0))</f>
        <v>16.492.097/0001-37 L F OLIVEIRA CONSTRUCOES EIRELI</v>
      </c>
      <c r="H20" s="30" t="n">
        <f aca="false">MIN(H3:H17)</f>
        <v>0.35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0.68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550.8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4" activeCellId="0" sqref="H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341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342</v>
      </c>
      <c r="C3" s="9" t="s">
        <v>11</v>
      </c>
      <c r="D3" s="10" t="n">
        <v>266</v>
      </c>
      <c r="E3" s="11" t="n">
        <f aca="false">IF(C20&lt;=25%,D20,MIN(E20:F20))</f>
        <v>5.9</v>
      </c>
      <c r="F3" s="11" t="n">
        <f aca="false">MIN(H3:H17)</f>
        <v>2.32</v>
      </c>
      <c r="G3" s="12" t="s">
        <v>12</v>
      </c>
      <c r="H3" s="13" t="n">
        <v>8.88</v>
      </c>
      <c r="I3" s="14" t="n">
        <f aca="false">IF(H3="","",(IF($C$20&lt;25%,"N/A",IF(H3&lt;=($D$20+$A$20),H3,"Descartado"))))</f>
        <v>8.88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6.86</v>
      </c>
      <c r="I4" s="14" t="n">
        <f aca="false">IF(H4="","",(IF($C$20&lt;25%,"N/A",IF(H4&lt;=($D$20+$A$20),H4,"Descartado"))))</f>
        <v>6.86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3.69</v>
      </c>
      <c r="I5" s="14" t="n">
        <f aca="false">IF(H5="","",(IF($C$20&lt;25%,"N/A",IF(H5&lt;=($D$20+$A$20),H5,"Descartado"))))</f>
        <v>3.69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9.15</v>
      </c>
      <c r="I6" s="14" t="n">
        <f aca="false">IF(H6="","",(IF($C$20&lt;25%,"N/A",IF(H6&lt;=($D$20+$A$20),H6,"Descartado"))))</f>
        <v>9.15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2.32</v>
      </c>
      <c r="I9" s="14" t="n">
        <f aca="false">IF(H9="","",(IF($C$20&lt;25%,"N/A",IF(H9&lt;=($D$20+$A$20),H9,"Descartado"))))</f>
        <v>2.32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9.15</v>
      </c>
      <c r="I10" s="14" t="n">
        <f aca="false">IF(H10="","",(IF($C$20&lt;25%,"N/A",IF(H10&lt;=($D$20+$A$20),H10,"Descartado"))))</f>
        <v>9.15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2.32</v>
      </c>
      <c r="I11" s="14" t="n">
        <f aca="false">IF(H11="","",(IF($C$20&lt;25%,"N/A",IF(H11&lt;=($D$20+$A$20),H11,"Descartado"))))</f>
        <v>2.32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23</v>
      </c>
      <c r="H12" s="13" t="n">
        <v>2.32</v>
      </c>
      <c r="I12" s="14" t="n">
        <f aca="false">IF(H12="","",(IF($C$20&lt;25%,"N/A",IF(H12&lt;=($D$20+$A$20),H12,"Descartado"))))</f>
        <v>2.32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24</v>
      </c>
      <c r="H13" s="13" t="n">
        <v>9.15</v>
      </c>
      <c r="I13" s="14" t="n">
        <f aca="false">IF(H13="","",(IF($C$20&lt;25%,"N/A",IF(H13&lt;=($D$20+$A$20),H13,"Descartado"))))</f>
        <v>9.15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30.0973117796862</v>
      </c>
      <c r="B20" s="25" t="n">
        <f aca="false">COUNT(H3:H17)</f>
        <v>11</v>
      </c>
      <c r="C20" s="26" t="n">
        <f aca="false">IF(B20&lt;2,"N/A",(A20/D20))</f>
        <v>2.01589496180082</v>
      </c>
      <c r="D20" s="27" t="n">
        <f aca="false">ROUND(AVERAGE(H3:H17),2)</f>
        <v>14.93</v>
      </c>
      <c r="E20" s="28" t="n">
        <f aca="false">IFERROR(ROUND(IF(B20&lt;2,"N/A",(IF(C20&lt;=25%,"N/A",AVERAGE(I3:I17)))),2),"N/A")</f>
        <v>5.9</v>
      </c>
      <c r="F20" s="28" t="n">
        <f aca="false">ROUND(MEDIAN(H3:H17),2)</f>
        <v>6.86</v>
      </c>
      <c r="G20" s="29" t="str">
        <f aca="false">INDEX(G3:G17,MATCH(H20,H3:H17,0))</f>
        <v>16.492.097/0001-37 L F OLIVEIRA CONSTRUCOES EIRELI</v>
      </c>
      <c r="H20" s="30" t="n">
        <f aca="false">MIN(H3:H17)</f>
        <v>2.32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5.9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1569.4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4" activeCellId="0" sqref="H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343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344</v>
      </c>
      <c r="C3" s="9" t="s">
        <v>11</v>
      </c>
      <c r="D3" s="10" t="n">
        <v>330</v>
      </c>
      <c r="E3" s="11" t="n">
        <f aca="false">IF(C20&lt;=25%,D20,MIN(E20:F20))</f>
        <v>2.54</v>
      </c>
      <c r="F3" s="11" t="n">
        <f aca="false">MIN(H3:H17)</f>
        <v>1.26</v>
      </c>
      <c r="G3" s="12" t="s">
        <v>12</v>
      </c>
      <c r="H3" s="13" t="n">
        <v>3.16</v>
      </c>
      <c r="I3" s="14" t="n">
        <f aca="false">IF(H3="","",(IF($C$20&lt;25%,"N/A",IF(H3&lt;=($D$20+$A$20),H3,"Descartado"))))</f>
        <v>3.16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2.44</v>
      </c>
      <c r="I4" s="14" t="n">
        <f aca="false">IF(H4="","",(IF($C$20&lt;25%,"N/A",IF(H4&lt;=($D$20+$A$20),H4,"Descartado"))))</f>
        <v>2.44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1.26</v>
      </c>
      <c r="I5" s="14" t="n">
        <f aca="false">IF(H5="","",(IF($C$20&lt;25%,"N/A",IF(H5&lt;=($D$20+$A$20),H5,"Descartado"))))</f>
        <v>1.26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3.25</v>
      </c>
      <c r="I6" s="14" t="n">
        <f aca="false">IF(H6="","",(IF($C$20&lt;25%,"N/A",IF(H6&lt;=($D$20+$A$20),H6,"Descartado"))))</f>
        <v>3.25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3.25</v>
      </c>
      <c r="I7" s="14" t="n">
        <f aca="false">IF(H7="","",(IF($C$20&lt;25%,"N/A",IF(H7&lt;=($D$20+$A$20),H7,"Descartado"))))</f>
        <v>3.25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1.41</v>
      </c>
      <c r="I9" s="14" t="n">
        <f aca="false">IF(H9="","",(IF($C$20&lt;25%,"N/A",IF(H9&lt;=($D$20+$A$20),H9,"Descartado"))))</f>
        <v>1.41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3.16</v>
      </c>
      <c r="I10" s="14" t="n">
        <f aca="false">IF(H10="","",(IF($C$20&lt;25%,"N/A",IF(H10&lt;=($D$20+$A$20),H10,"Descartado"))))</f>
        <v>3.16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2.32</v>
      </c>
      <c r="I11" s="14" t="n">
        <f aca="false">IF(H11="","",(IF($C$20&lt;25%,"N/A",IF(H11&lt;=($D$20+$A$20),H11,"Descartado"))))</f>
        <v>2.32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23</v>
      </c>
      <c r="H12" s="13" t="n">
        <v>1.89</v>
      </c>
      <c r="I12" s="14" t="n">
        <f aca="false">IF(H12="","",(IF($C$20&lt;25%,"N/A",IF(H12&lt;=($D$20+$A$20),H12,"Descartado"))))</f>
        <v>1.89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24</v>
      </c>
      <c r="H13" s="13" t="n">
        <v>3.25</v>
      </c>
      <c r="I13" s="14" t="n">
        <f aca="false">IF(H13="","",(IF($C$20&lt;25%,"N/A",IF(H13&lt;=($D$20+$A$20),H13,"Descartado"))))</f>
        <v>3.25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30.9776965808393</v>
      </c>
      <c r="B20" s="25" t="n">
        <f aca="false">COUNT(H3:H17)</f>
        <v>11</v>
      </c>
      <c r="C20" s="26" t="n">
        <f aca="false">IF(B20&lt;2,"N/A",(A20/D20))</f>
        <v>2.60755021724237</v>
      </c>
      <c r="D20" s="27" t="n">
        <f aca="false">ROUND(AVERAGE(H3:H17),2)</f>
        <v>11.88</v>
      </c>
      <c r="E20" s="28" t="n">
        <f aca="false">IFERROR(ROUND(IF(B20&lt;2,"N/A",(IF(C20&lt;=25%,"N/A",AVERAGE(I3:I17)))),2),"N/A")</f>
        <v>2.54</v>
      </c>
      <c r="F20" s="28" t="n">
        <f aca="false">ROUND(MEDIAN(H3:H17),2)</f>
        <v>3.16</v>
      </c>
      <c r="G20" s="29" t="str">
        <f aca="false">INDEX(G3:G17,MATCH(H20,H3:H17,0))</f>
        <v>19.827.650/0001-33 LEITE &amp; LIMA LTDA</v>
      </c>
      <c r="H20" s="30" t="n">
        <f aca="false">MIN(H3:H17)</f>
        <v>1.26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2.54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838.2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4" activeCellId="0" sqref="H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345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346</v>
      </c>
      <c r="C3" s="9" t="s">
        <v>11</v>
      </c>
      <c r="D3" s="10" t="n">
        <v>450</v>
      </c>
      <c r="E3" s="11" t="n">
        <f aca="false">IF(C20&lt;=25%,D20,MIN(E20:F20))</f>
        <v>1.71</v>
      </c>
      <c r="F3" s="11" t="n">
        <f aca="false">MIN(H3:H17)</f>
        <v>0.97</v>
      </c>
      <c r="G3" s="12" t="s">
        <v>12</v>
      </c>
      <c r="H3" s="13" t="n">
        <v>1.83</v>
      </c>
      <c r="I3" s="14" t="n">
        <f aca="false">IF(H3="","",(IF($C$20&lt;25%,"N/A",IF(H3&lt;=($D$20+$A$20),H3,"Descartado"))))</f>
        <v>1.83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1.88</v>
      </c>
      <c r="I4" s="14" t="n">
        <f aca="false">IF(H4="","",(IF($C$20&lt;25%,"N/A",IF(H4&lt;=($D$20+$A$20),H4,"Descartado"))))</f>
        <v>1.88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0.97</v>
      </c>
      <c r="I5" s="14" t="n">
        <f aca="false">IF(H5="","",(IF($C$20&lt;25%,"N/A",IF(H5&lt;=($D$20+$A$20),H5,"Descartado"))))</f>
        <v>0.97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1.88</v>
      </c>
      <c r="I6" s="14" t="n">
        <f aca="false">IF(H6="","",(IF($C$20&lt;25%,"N/A",IF(H6&lt;=($D$20+$A$20),H6,"Descartado"))))</f>
        <v>1.88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1.88</v>
      </c>
      <c r="I7" s="14" t="n">
        <f aca="false">IF(H7="","",(IF($C$20&lt;25%,"N/A",IF(H7&lt;=($D$20+$A$20),H7,"Descartado"))))</f>
        <v>1.88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0.97</v>
      </c>
      <c r="I9" s="14" t="n">
        <f aca="false">IF(H9="","",(IF($C$20&lt;25%,"N/A",IF(H9&lt;=($D$20+$A$20),H9,"Descartado"))))</f>
        <v>0.97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1.88</v>
      </c>
      <c r="I10" s="14" t="n">
        <f aca="false">IF(H10="","",(IF($C$20&lt;25%,"N/A",IF(H10&lt;=($D$20+$A$20),H10,"Descartado"))))</f>
        <v>1.88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1.6</v>
      </c>
      <c r="I11" s="14" t="n">
        <f aca="false">IF(H11="","",(IF($C$20&lt;25%,"N/A",IF(H11&lt;=($D$20+$A$20),H11,"Descartado"))))</f>
        <v>1.6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23</v>
      </c>
      <c r="H12" s="13" t="n">
        <v>2.32</v>
      </c>
      <c r="I12" s="14" t="n">
        <f aca="false">IF(H12="","",(IF($C$20&lt;25%,"N/A",IF(H12&lt;=($D$20+$A$20),H12,"Descartado"))))</f>
        <v>2.32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24</v>
      </c>
      <c r="H13" s="13" t="n">
        <v>1.88</v>
      </c>
      <c r="I13" s="14" t="n">
        <f aca="false">IF(H13="","",(IF($C$20&lt;25%,"N/A",IF(H13&lt;=($D$20+$A$20),H13,"Descartado"))))</f>
        <v>1.88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31.2214099035203</v>
      </c>
      <c r="B20" s="25" t="n">
        <f aca="false">COUNT(H3:H17)</f>
        <v>11</v>
      </c>
      <c r="C20" s="26" t="n">
        <f aca="false">IF(B20&lt;2,"N/A",(A20/D20))</f>
        <v>2.80768074671945</v>
      </c>
      <c r="D20" s="27" t="n">
        <f aca="false">ROUND(AVERAGE(H3:H17),2)</f>
        <v>11.12</v>
      </c>
      <c r="E20" s="28" t="n">
        <f aca="false">IFERROR(ROUND(IF(B20&lt;2,"N/A",(IF(C20&lt;=25%,"N/A",AVERAGE(I3:I17)))),2),"N/A")</f>
        <v>1.71</v>
      </c>
      <c r="F20" s="28" t="n">
        <f aca="false">ROUND(MEDIAN(H3:H17),2)</f>
        <v>1.88</v>
      </c>
      <c r="G20" s="29" t="str">
        <f aca="false">INDEX(G3:G17,MATCH(H20,H3:H17,0))</f>
        <v>19.827.650/0001-33 LEITE &amp; LIMA LTDA</v>
      </c>
      <c r="H20" s="30" t="n">
        <f aca="false">MIN(H3:H17)</f>
        <v>0.97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1.71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769.5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4" activeCellId="0" sqref="H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347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348</v>
      </c>
      <c r="C3" s="9" t="s">
        <v>11</v>
      </c>
      <c r="D3" s="10" t="n">
        <v>288</v>
      </c>
      <c r="E3" s="11" t="n">
        <f aca="false">IF(C20&lt;=25%,D20,MIN(E20:F20))</f>
        <v>3.22</v>
      </c>
      <c r="F3" s="11" t="n">
        <f aca="false">MIN(H3:H17)</f>
        <v>1.26</v>
      </c>
      <c r="G3" s="12" t="s">
        <v>12</v>
      </c>
      <c r="H3" s="13" t="n">
        <v>3.99</v>
      </c>
      <c r="I3" s="14" t="n">
        <f aca="false">IF(H3="","",(IF($C$20&lt;25%,"N/A",IF(H3&lt;=($D$20+$A$20),H3,"Descartado"))))</f>
        <v>3.99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4.12</v>
      </c>
      <c r="I4" s="14" t="n">
        <f aca="false">IF(H4="","",(IF($C$20&lt;25%,"N/A",IF(H4&lt;=($D$20+$A$20),H4,"Descartado"))))</f>
        <v>4.12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1.26</v>
      </c>
      <c r="I5" s="14" t="n">
        <f aca="false">IF(H5="","",(IF($C$20&lt;25%,"N/A",IF(H5&lt;=($D$20+$A$20),H5,"Descartado"))))</f>
        <v>1.26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4.12</v>
      </c>
      <c r="I6" s="14" t="n">
        <f aca="false">IF(H6="","",(IF($C$20&lt;25%,"N/A",IF(H6&lt;=($D$20+$A$20),H6,"Descartado"))))</f>
        <v>4.12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4.12</v>
      </c>
      <c r="I7" s="14" t="n">
        <f aca="false">IF(H7="","",(IF($C$20&lt;25%,"N/A",IF(H7&lt;=($D$20+$A$20),H7,"Descartado"))))</f>
        <v>4.12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1.69</v>
      </c>
      <c r="I9" s="14" t="n">
        <f aca="false">IF(H9="","",(IF($C$20&lt;25%,"N/A",IF(H9&lt;=($D$20+$A$20),H9,"Descartado"))))</f>
        <v>1.69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4.1</v>
      </c>
      <c r="I10" s="14" t="n">
        <f aca="false">IF(H10="","",(IF($C$20&lt;25%,"N/A",IF(H10&lt;=($D$20+$A$20),H10,"Descartado"))))</f>
        <v>4.1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2.32</v>
      </c>
      <c r="I11" s="14" t="n">
        <f aca="false">IF(H11="","",(IF($C$20&lt;25%,"N/A",IF(H11&lt;=($D$20+$A$20),H11,"Descartado"))))</f>
        <v>2.32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23</v>
      </c>
      <c r="H12" s="13" t="n">
        <v>2.31</v>
      </c>
      <c r="I12" s="14" t="n">
        <f aca="false">IF(H12="","",(IF($C$20&lt;25%,"N/A",IF(H12&lt;=($D$20+$A$20),H12,"Descartado"))))</f>
        <v>2.31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24</v>
      </c>
      <c r="H13" s="13" t="n">
        <v>4.12</v>
      </c>
      <c r="I13" s="14" t="n">
        <f aca="false">IF(H13="","",(IF($C$20&lt;25%,"N/A",IF(H13&lt;=($D$20+$A$20),H13,"Descartado"))))</f>
        <v>4.12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30.7849013168941</v>
      </c>
      <c r="B20" s="25" t="n">
        <f aca="false">COUNT(H3:H17)</f>
        <v>11</v>
      </c>
      <c r="C20" s="26" t="n">
        <f aca="false">IF(B20&lt;2,"N/A",(A20/D20))</f>
        <v>2.46476391648472</v>
      </c>
      <c r="D20" s="27" t="n">
        <f aca="false">ROUND(AVERAGE(H3:H17),2)</f>
        <v>12.49</v>
      </c>
      <c r="E20" s="28" t="n">
        <f aca="false">IFERROR(ROUND(IF(B20&lt;2,"N/A",(IF(C20&lt;=25%,"N/A",AVERAGE(I3:I17)))),2),"N/A")</f>
        <v>3.22</v>
      </c>
      <c r="F20" s="28" t="n">
        <f aca="false">ROUND(MEDIAN(H3:H17),2)</f>
        <v>4.1</v>
      </c>
      <c r="G20" s="29" t="str">
        <f aca="false">INDEX(G3:G17,MATCH(H20,H3:H17,0))</f>
        <v>19.827.650/0001-33 LEITE &amp; LIMA LTDA</v>
      </c>
      <c r="H20" s="30" t="n">
        <f aca="false">MIN(H3:H17)</f>
        <v>1.26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3.22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927.36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349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350</v>
      </c>
      <c r="C3" s="9" t="s">
        <v>11</v>
      </c>
      <c r="D3" s="10" t="n">
        <v>198</v>
      </c>
      <c r="E3" s="11" t="n">
        <f aca="false">IF(C20&lt;=25%,D20,MIN(E20:F20))</f>
        <v>5.43</v>
      </c>
      <c r="F3" s="11" t="n">
        <f aca="false">MIN(H3:H17)</f>
        <v>1.26</v>
      </c>
      <c r="G3" s="12" t="s">
        <v>12</v>
      </c>
      <c r="H3" s="13" t="n">
        <v>8.02</v>
      </c>
      <c r="I3" s="14" t="n">
        <f aca="false">IF(H3="","",(IF($C$20&lt;25%,"N/A",IF(H3&lt;=($D$20+$A$20),H3,"Descartado"))))</f>
        <v>8.02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6.2</v>
      </c>
      <c r="I4" s="14" t="n">
        <f aca="false">IF(H4="","",(IF($C$20&lt;25%,"N/A",IF(H4&lt;=($D$20+$A$20),H4,"Descartado"))))</f>
        <v>6.2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1.26</v>
      </c>
      <c r="I5" s="14" t="n">
        <f aca="false">IF(H5="","",(IF($C$20&lt;25%,"N/A",IF(H5&lt;=($D$20+$A$20),H5,"Descartado"))))</f>
        <v>1.26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8.26</v>
      </c>
      <c r="I6" s="14" t="n">
        <f aca="false">IF(H6="","",(IF($C$20&lt;25%,"N/A",IF(H6&lt;=($D$20+$A$20),H6,"Descartado"))))</f>
        <v>8.26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2.3</v>
      </c>
      <c r="I9" s="14" t="n">
        <f aca="false">IF(H9="","",(IF($C$20&lt;25%,"N/A",IF(H9&lt;=($D$20+$A$20),H9,"Descartado"))))</f>
        <v>2.3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8.26</v>
      </c>
      <c r="I10" s="14" t="n">
        <f aca="false">IF(H10="","",(IF($C$20&lt;25%,"N/A",IF(H10&lt;=($D$20+$A$20),H10,"Descartado"))))</f>
        <v>8.26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4.21</v>
      </c>
      <c r="I11" s="14" t="n">
        <f aca="false">IF(H11="","",(IF($C$20&lt;25%,"N/A",IF(H11&lt;=($D$20+$A$20),H11,"Descartado"))))</f>
        <v>4.21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23</v>
      </c>
      <c r="H12" s="13" t="n">
        <v>2.32</v>
      </c>
      <c r="I12" s="14" t="n">
        <f aca="false">IF(H12="","",(IF($C$20&lt;25%,"N/A",IF(H12&lt;=($D$20+$A$20),H12,"Descartado"))))</f>
        <v>2.32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24</v>
      </c>
      <c r="H13" s="13" t="n">
        <v>8.26</v>
      </c>
      <c r="I13" s="14" t="n">
        <f aca="false">IF(H13="","",(IF($C$20&lt;25%,"N/A",IF(H13&lt;=($D$20+$A$20),H13,"Descartado"))))</f>
        <v>8.26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30.2140123121706</v>
      </c>
      <c r="B20" s="25" t="n">
        <f aca="false">COUNT(H3:H17)</f>
        <v>11</v>
      </c>
      <c r="C20" s="26" t="n">
        <f aca="false">IF(B20&lt;2,"N/A",(A20/D20))</f>
        <v>2.08372498704625</v>
      </c>
      <c r="D20" s="27" t="n">
        <f aca="false">ROUND(AVERAGE(H3:H17),2)</f>
        <v>14.5</v>
      </c>
      <c r="E20" s="28" t="n">
        <f aca="false">IFERROR(ROUND(IF(B20&lt;2,"N/A",(IF(C20&lt;=25%,"N/A",AVERAGE(I3:I17)))),2),"N/A")</f>
        <v>5.43</v>
      </c>
      <c r="F20" s="28" t="n">
        <f aca="false">ROUND(MEDIAN(H3:H17),2)</f>
        <v>6.2</v>
      </c>
      <c r="G20" s="29" t="str">
        <f aca="false">INDEX(G3:G17,MATCH(H20,H3:H17,0))</f>
        <v>19.827.650/0001-33 LEITE &amp; LIMA LTDA</v>
      </c>
      <c r="H20" s="30" t="n">
        <f aca="false">MIN(H3:H17)</f>
        <v>1.26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5.43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1075.14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4" activeCellId="0" sqref="H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351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352</v>
      </c>
      <c r="C3" s="9" t="s">
        <v>11</v>
      </c>
      <c r="D3" s="10" t="n">
        <v>318</v>
      </c>
      <c r="E3" s="11" t="n">
        <f aca="false">IF(C20&lt;=25%,D20,MIN(E20:F20))</f>
        <v>3.63</v>
      </c>
      <c r="F3" s="11" t="n">
        <f aca="false">MIN(H3:H17)</f>
        <v>1.91</v>
      </c>
      <c r="G3" s="12" t="s">
        <v>12</v>
      </c>
      <c r="H3" s="13" t="n">
        <v>4.64</v>
      </c>
      <c r="I3" s="14" t="n">
        <f aca="false">IF(H3="","",(IF($C$20&lt;25%,"N/A",IF(H3&lt;=($D$20+$A$20),H3,"Descartado"))))</f>
        <v>4.64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3.68</v>
      </c>
      <c r="I4" s="14" t="n">
        <f aca="false">IF(H4="","",(IF($C$20&lt;25%,"N/A",IF(H4&lt;=($D$20+$A$20),H4,"Descartado"))))</f>
        <v>3.68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1.91</v>
      </c>
      <c r="I5" s="14" t="n">
        <f aca="false">IF(H5="","",(IF($C$20&lt;25%,"N/A",IF(H5&lt;=($D$20+$A$20),H5,"Descartado"))))</f>
        <v>1.91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4.79</v>
      </c>
      <c r="I6" s="14" t="n">
        <f aca="false">IF(H6="","",(IF($C$20&lt;25%,"N/A",IF(H6&lt;=($D$20+$A$20),H6,"Descartado"))))</f>
        <v>4.79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4.79</v>
      </c>
      <c r="I7" s="14" t="n">
        <f aca="false">IF(H7="","",(IF($C$20&lt;25%,"N/A",IF(H7&lt;=($D$20+$A$20),H7,"Descartado"))))</f>
        <v>4.79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2.29</v>
      </c>
      <c r="I9" s="14" t="n">
        <f aca="false">IF(H9="","",(IF($C$20&lt;25%,"N/A",IF(H9&lt;=($D$20+$A$20),H9,"Descartado"))))</f>
        <v>2.29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4.79</v>
      </c>
      <c r="I10" s="14" t="n">
        <f aca="false">IF(H10="","",(IF($C$20&lt;25%,"N/A",IF(H10&lt;=($D$20+$A$20),H10,"Descartado"))))</f>
        <v>4.79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2.32</v>
      </c>
      <c r="I11" s="14" t="n">
        <f aca="false">IF(H11="","",(IF($C$20&lt;25%,"N/A",IF(H11&lt;=($D$20+$A$20),H11,"Descartado"))))</f>
        <v>2.32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23</v>
      </c>
      <c r="H12" s="13" t="n">
        <v>2.3</v>
      </c>
      <c r="I12" s="14" t="n">
        <f aca="false">IF(H12="","",(IF($C$20&lt;25%,"N/A",IF(H12&lt;=($D$20+$A$20),H12,"Descartado"))))</f>
        <v>2.3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24</v>
      </c>
      <c r="H13" s="13" t="n">
        <v>4.79</v>
      </c>
      <c r="I13" s="14" t="n">
        <f aca="false">IF(H13="","",(IF($C$20&lt;25%,"N/A",IF(H13&lt;=($D$20+$A$20),H13,"Descartado"))))</f>
        <v>4.79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30.6634707162062</v>
      </c>
      <c r="B20" s="25" t="n">
        <f aca="false">COUNT(H3:H17)</f>
        <v>11</v>
      </c>
      <c r="C20" s="26" t="n">
        <f aca="false">IF(B20&lt;2,"N/A",(A20/D20))</f>
        <v>2.38255405720328</v>
      </c>
      <c r="D20" s="27" t="n">
        <f aca="false">ROUND(AVERAGE(H3:H17),2)</f>
        <v>12.87</v>
      </c>
      <c r="E20" s="28" t="n">
        <f aca="false">IFERROR(ROUND(IF(B20&lt;2,"N/A",(IF(C20&lt;=25%,"N/A",AVERAGE(I3:I17)))),2),"N/A")</f>
        <v>3.63</v>
      </c>
      <c r="F20" s="28" t="n">
        <f aca="false">ROUND(MEDIAN(H3:H17),2)</f>
        <v>4.64</v>
      </c>
      <c r="G20" s="29" t="str">
        <f aca="false">INDEX(G3:G17,MATCH(H20,H3:H17,0))</f>
        <v>19.827.650/0001-33 LEITE &amp; LIMA LTDA</v>
      </c>
      <c r="H20" s="30" t="n">
        <f aca="false">MIN(H3:H17)</f>
        <v>1.91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3.63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1154.34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4" activeCellId="0" sqref="H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353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354</v>
      </c>
      <c r="C3" s="9" t="s">
        <v>11</v>
      </c>
      <c r="D3" s="10" t="n">
        <v>525</v>
      </c>
      <c r="E3" s="11" t="n">
        <f aca="false">IF(C20&lt;=25%,D20,MIN(E20:F20))</f>
        <v>2.04</v>
      </c>
      <c r="F3" s="11" t="n">
        <f aca="false">MIN(H3:H17)</f>
        <v>1.16</v>
      </c>
      <c r="G3" s="12" t="s">
        <v>12</v>
      </c>
      <c r="H3" s="13" t="n">
        <v>2.4</v>
      </c>
      <c r="I3" s="14" t="n">
        <f aca="false">IF(H3="","",(IF($C$20&lt;25%,"N/A",IF(H3&lt;=($D$20+$A$20),H3,"Descartado"))))</f>
        <v>2.4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2.1</v>
      </c>
      <c r="I4" s="14" t="n">
        <f aca="false">IF(H4="","",(IF($C$20&lt;25%,"N/A",IF(H4&lt;=($D$20+$A$20),H4,"Descartado"))))</f>
        <v>2.1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1.16</v>
      </c>
      <c r="I5" s="14" t="n">
        <f aca="false">IF(H5="","",(IF($C$20&lt;25%,"N/A",IF(H5&lt;=($D$20+$A$20),H5,"Descartado"))))</f>
        <v>1.16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2.47</v>
      </c>
      <c r="I6" s="14" t="n">
        <f aca="false">IF(H6="","",(IF($C$20&lt;25%,"N/A",IF(H6&lt;=($D$20+$A$20),H6,"Descartado"))))</f>
        <v>2.47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2.47</v>
      </c>
      <c r="I7" s="14" t="n">
        <f aca="false">IF(H7="","",(IF($C$20&lt;25%,"N/A",IF(H7&lt;=($D$20+$A$20),H7,"Descartado"))))</f>
        <v>2.47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1.16</v>
      </c>
      <c r="I9" s="14" t="n">
        <f aca="false">IF(H9="","",(IF($C$20&lt;25%,"N/A",IF(H9&lt;=($D$20+$A$20),H9,"Descartado"))))</f>
        <v>1.16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2.47</v>
      </c>
      <c r="I10" s="14" t="n">
        <f aca="false">IF(H10="","",(IF($C$20&lt;25%,"N/A",IF(H10&lt;=($D$20+$A$20),H10,"Descartado"))))</f>
        <v>2.47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2.07</v>
      </c>
      <c r="I11" s="14" t="n">
        <f aca="false">IF(H11="","",(IF($C$20&lt;25%,"N/A",IF(H11&lt;=($D$20+$A$20),H11,"Descartado"))))</f>
        <v>2.07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23</v>
      </c>
      <c r="H12" s="13" t="n">
        <v>1.58</v>
      </c>
      <c r="I12" s="14" t="n">
        <f aca="false">IF(H12="","",(IF($C$20&lt;25%,"N/A",IF(H12&lt;=($D$20+$A$20),H12,"Descartado"))))</f>
        <v>1.58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24</v>
      </c>
      <c r="H13" s="13" t="n">
        <v>2.47</v>
      </c>
      <c r="I13" s="14" t="n">
        <f aca="false">IF(H13="","",(IF($C$20&lt;25%,"N/A",IF(H13&lt;=($D$20+$A$20),H13,"Descartado"))))</f>
        <v>2.47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31.1247248399666</v>
      </c>
      <c r="B20" s="25" t="n">
        <f aca="false">COUNT(H3:H17)</f>
        <v>11</v>
      </c>
      <c r="C20" s="26" t="n">
        <f aca="false">IF(B20&lt;2,"N/A",(A20/D20))</f>
        <v>2.72545751663456</v>
      </c>
      <c r="D20" s="27" t="n">
        <f aca="false">ROUND(AVERAGE(H3:H17),2)</f>
        <v>11.42</v>
      </c>
      <c r="E20" s="28" t="n">
        <f aca="false">IFERROR(ROUND(IF(B20&lt;2,"N/A",(IF(C20&lt;=25%,"N/A",AVERAGE(I3:I17)))),2),"N/A")</f>
        <v>2.04</v>
      </c>
      <c r="F20" s="28" t="n">
        <f aca="false">ROUND(MEDIAN(H3:H17),2)</f>
        <v>2.4</v>
      </c>
      <c r="G20" s="29" t="str">
        <f aca="false">INDEX(G3:G17,MATCH(H20,H3:H17,0))</f>
        <v>19.827.650/0001-33 LEITE &amp; LIMA LTDA</v>
      </c>
      <c r="H20" s="30" t="n">
        <f aca="false">MIN(H3:H17)</f>
        <v>1.16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2.04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1071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4" activeCellId="0" sqref="H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355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356</v>
      </c>
      <c r="C3" s="9" t="s">
        <v>11</v>
      </c>
      <c r="D3" s="10" t="n">
        <v>105</v>
      </c>
      <c r="E3" s="11" t="n">
        <f aca="false">IF(C20&lt;=25%,D20,MIN(E20:F20))</f>
        <v>5.85</v>
      </c>
      <c r="F3" s="11" t="n">
        <f aca="false">MIN(H3:H17)</f>
        <v>2.29</v>
      </c>
      <c r="G3" s="12" t="s">
        <v>12</v>
      </c>
      <c r="H3" s="13" t="n">
        <v>8.87</v>
      </c>
      <c r="I3" s="14" t="n">
        <f aca="false">IF(H3="","",(IF($C$20&lt;25%,"N/A",IF(H3&lt;=($D$20+$A$20),H3,"Descartado"))))</f>
        <v>8.87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6.84</v>
      </c>
      <c r="I4" s="14" t="n">
        <f aca="false">IF(H4="","",(IF($C$20&lt;25%,"N/A",IF(H4&lt;=($D$20+$A$20),H4,"Descartado"))))</f>
        <v>6.84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3.33</v>
      </c>
      <c r="I5" s="14" t="n">
        <f aca="false">IF(H5="","",(IF($C$20&lt;25%,"N/A",IF(H5&lt;=($D$20+$A$20),H5,"Descartado"))))</f>
        <v>3.33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9.14</v>
      </c>
      <c r="I6" s="14" t="n">
        <f aca="false">IF(H6="","",(IF($C$20&lt;25%,"N/A",IF(H6&lt;=($D$20+$A$20),H6,"Descartado"))))</f>
        <v>9.14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2.29</v>
      </c>
      <c r="I9" s="14" t="n">
        <f aca="false">IF(H9="","",(IF($C$20&lt;25%,"N/A",IF(H9&lt;=($D$20+$A$20),H9,"Descartado"))))</f>
        <v>2.29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9.14</v>
      </c>
      <c r="I10" s="14" t="n">
        <f aca="false">IF(H10="","",(IF($C$20&lt;25%,"N/A",IF(H10&lt;=($D$20+$A$20),H10,"Descartado"))))</f>
        <v>9.14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2.32</v>
      </c>
      <c r="I11" s="14" t="n">
        <f aca="false">IF(H11="","",(IF($C$20&lt;25%,"N/A",IF(H11&lt;=($D$20+$A$20),H11,"Descartado"))))</f>
        <v>2.32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23</v>
      </c>
      <c r="H12" s="13" t="n">
        <v>2.3</v>
      </c>
      <c r="I12" s="14" t="n">
        <f aca="false">IF(H12="","",(IF($C$20&lt;25%,"N/A",IF(H12&lt;=($D$20+$A$20),H12,"Descartado"))))</f>
        <v>2.3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24</v>
      </c>
      <c r="H13" s="13" t="n">
        <v>9.14</v>
      </c>
      <c r="I13" s="14" t="n">
        <f aca="false">IF(H13="","",(IF($C$20&lt;25%,"N/A",IF(H13&lt;=($D$20+$A$20),H13,"Descartado"))))</f>
        <v>9.14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30.1143478941668</v>
      </c>
      <c r="B20" s="25" t="n">
        <f aca="false">COUNT(H3:H17)</f>
        <v>11</v>
      </c>
      <c r="C20" s="26" t="n">
        <f aca="false">IF(B20&lt;2,"N/A",(A20/D20))</f>
        <v>2.02245452613612</v>
      </c>
      <c r="D20" s="27" t="n">
        <f aca="false">ROUND(AVERAGE(H3:H17),2)</f>
        <v>14.89</v>
      </c>
      <c r="E20" s="28" t="n">
        <f aca="false">IFERROR(ROUND(IF(B20&lt;2,"N/A",(IF(C20&lt;=25%,"N/A",AVERAGE(I3:I17)))),2),"N/A")</f>
        <v>5.85</v>
      </c>
      <c r="F20" s="28" t="n">
        <f aca="false">ROUND(MEDIAN(H3:H17),2)</f>
        <v>6.84</v>
      </c>
      <c r="G20" s="29" t="str">
        <f aca="false">INDEX(G3:G17,MATCH(H20,H3:H17,0))</f>
        <v>16.492.097/0001-37 L F OLIVEIRA CONSTRUCOES EIRELI</v>
      </c>
      <c r="H20" s="30" t="n">
        <f aca="false">MIN(H3:H17)</f>
        <v>2.29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5.85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614.25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4" activeCellId="0" sqref="H14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357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358</v>
      </c>
      <c r="C3" s="9" t="s">
        <v>11</v>
      </c>
      <c r="D3" s="10" t="n">
        <v>390</v>
      </c>
      <c r="E3" s="11" t="n">
        <f aca="false">IF(C20&lt;=25%,D20,MIN(E20:F20))</f>
        <v>6.4</v>
      </c>
      <c r="F3" s="11" t="n">
        <f aca="false">MIN(H3:H17)</f>
        <v>2.1</v>
      </c>
      <c r="G3" s="12" t="s">
        <v>12</v>
      </c>
      <c r="H3" s="13" t="n">
        <v>8.85</v>
      </c>
      <c r="I3" s="14" t="n">
        <f aca="false">IF(H3="","",(IF($C$20&lt;25%,"N/A",IF(H3&lt;=($D$20+$A$20),H3,"Descartado"))))</f>
        <v>8.85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6.84</v>
      </c>
      <c r="I4" s="14" t="n">
        <f aca="false">IF(H4="","",(IF($C$20&lt;25%,"N/A",IF(H4&lt;=($D$20+$A$20),H4,"Descartado"))))</f>
        <v>6.84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2.1</v>
      </c>
      <c r="I5" s="14" t="n">
        <f aca="false">IF(H5="","",(IF($C$20&lt;25%,"N/A",IF(H5&lt;=($D$20+$A$20),H5,"Descartado"))))</f>
        <v>2.1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9.11</v>
      </c>
      <c r="I6" s="14" t="n">
        <f aca="false">IF(H6="","",(IF($C$20&lt;25%,"N/A",IF(H6&lt;=($D$20+$A$20),H6,"Descartado"))))</f>
        <v>9.11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2.29</v>
      </c>
      <c r="I9" s="14" t="n">
        <f aca="false">IF(H9="","",(IF($C$20&lt;25%,"N/A",IF(H9&lt;=($D$20+$A$20),H9,"Descartado"))))</f>
        <v>2.29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9.11</v>
      </c>
      <c r="I10" s="14" t="n">
        <f aca="false">IF(H10="","",(IF($C$20&lt;25%,"N/A",IF(H10&lt;=($D$20+$A$20),H10,"Descartado"))))</f>
        <v>9.11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9.11</v>
      </c>
      <c r="I11" s="14" t="n">
        <f aca="false">IF(H11="","",(IF($C$20&lt;25%,"N/A",IF(H11&lt;=($D$20+$A$20),H11,"Descartado"))))</f>
        <v>9.11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23</v>
      </c>
      <c r="H12" s="13" t="n">
        <v>2.32</v>
      </c>
      <c r="I12" s="14" t="n">
        <f aca="false">IF(H12="","",(IF($C$20&lt;25%,"N/A",IF(H12&lt;=($D$20+$A$20),H12,"Descartado"))))</f>
        <v>2.32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24</v>
      </c>
      <c r="H13" s="13" t="n">
        <v>9.11</v>
      </c>
      <c r="I13" s="14" t="n">
        <f aca="false">IF(H13="","",(IF($C$20&lt;25%,"N/A",IF(H13&lt;=($D$20+$A$20),H13,"Descartado"))))</f>
        <v>9.11</v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29.9535624835268</v>
      </c>
      <c r="B20" s="25" t="n">
        <f aca="false">COUNT(H3:H17)</f>
        <v>11</v>
      </c>
      <c r="C20" s="26" t="n">
        <f aca="false">IF(B20&lt;2,"N/A",(A20/D20))</f>
        <v>1.94630035630454</v>
      </c>
      <c r="D20" s="27" t="n">
        <f aca="false">ROUND(AVERAGE(H3:H17),2)</f>
        <v>15.39</v>
      </c>
      <c r="E20" s="28" t="n">
        <f aca="false">IFERROR(ROUND(IF(B20&lt;2,"N/A",(IF(C20&lt;=25%,"N/A",AVERAGE(I3:I17)))),2),"N/A")</f>
        <v>6.4</v>
      </c>
      <c r="F20" s="28" t="n">
        <f aca="false">ROUND(MEDIAN(H3:H17),2)</f>
        <v>8.85</v>
      </c>
      <c r="G20" s="29" t="str">
        <f aca="false">INDEX(G3:G17,MATCH(H20,H3:H17,0))</f>
        <v>19.827.650/0001-33 LEITE &amp; LIMA LTDA</v>
      </c>
      <c r="H20" s="30" t="n">
        <f aca="false">MIN(H3:H17)</f>
        <v>2.1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6.4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2496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359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360</v>
      </c>
      <c r="C3" s="9" t="s">
        <v>11</v>
      </c>
      <c r="D3" s="10" t="n">
        <v>708</v>
      </c>
      <c r="E3" s="11" t="n">
        <f aca="false">IF(C20&lt;=25%,D20,MIN(E20:F20))</f>
        <v>2.21</v>
      </c>
      <c r="F3" s="11" t="n">
        <f aca="false">MIN(H3:H17)</f>
        <v>1.05</v>
      </c>
      <c r="G3" s="12" t="s">
        <v>12</v>
      </c>
      <c r="H3" s="13" t="n">
        <v>4.06</v>
      </c>
      <c r="I3" s="14" t="n">
        <f aca="false">IF(H3="","",(IF($C$20&lt;25%,"N/A",IF(H3&lt;=($D$20+$A$20),H3,"Descartado"))))</f>
        <v>4.06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2.44</v>
      </c>
      <c r="I4" s="14" t="n">
        <f aca="false">IF(H4="","",(IF($C$20&lt;25%,"N/A",IF(H4&lt;=($D$20+$A$20),H4,"Descartado"))))</f>
        <v>2.44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1.05</v>
      </c>
      <c r="I5" s="14" t="n">
        <f aca="false">IF(H5="","",(IF($C$20&lt;25%,"N/A",IF(H5&lt;=($D$20+$A$20),H5,"Descartado"))))</f>
        <v>1.05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2.03</v>
      </c>
      <c r="I6" s="14" t="n">
        <f aca="false">IF(H6="","",(IF($C$20&lt;25%,"N/A",IF(H6&lt;=($D$20+$A$20),H6,"Descartado"))))</f>
        <v>2.03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</v>
      </c>
      <c r="I7" s="14" t="n">
        <f aca="false">IF(H7="","",(IF($C$20&lt;25%,"N/A",IF(H7&lt;=($D$20+$A$20),H7,"Descartado"))))</f>
        <v>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1.58</v>
      </c>
      <c r="I9" s="14" t="n">
        <f aca="false">IF(H9="","",(IF($C$20&lt;25%,"N/A",IF(H9&lt;=($D$20+$A$20),H9,"Descartado"))))</f>
        <v>1.58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3.68</v>
      </c>
      <c r="I10" s="14" t="n">
        <f aca="false">IF(H10="","",(IF($C$20&lt;25%,"N/A",IF(H10&lt;=($D$20+$A$20),H10,"Descartado"))))</f>
        <v>3.68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2.21</v>
      </c>
      <c r="I11" s="14" t="n">
        <f aca="false">IF(H11="","",(IF($C$20&lt;25%,"N/A",IF(H11&lt;=($D$20+$A$20),H11,"Descartado"))))</f>
        <v>2.21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34.302742034874</v>
      </c>
      <c r="B20" s="25" t="n">
        <f aca="false">COUNT(H3:H17)</f>
        <v>9</v>
      </c>
      <c r="C20" s="26" t="n">
        <f aca="false">IF(B20&lt;2,"N/A",(A20/D20))</f>
        <v>2.48390601266285</v>
      </c>
      <c r="D20" s="27" t="n">
        <f aca="false">ROUND(AVERAGE(H3:H17),2)</f>
        <v>13.81</v>
      </c>
      <c r="E20" s="28" t="n">
        <f aca="false">IFERROR(ROUND(IF(B20&lt;2,"N/A",(IF(C20&lt;=25%,"N/A",AVERAGE(I3:I17)))),2),"N/A")</f>
        <v>2.38</v>
      </c>
      <c r="F20" s="28" t="n">
        <f aca="false">ROUND(MEDIAN(H3:H17),2)</f>
        <v>2.21</v>
      </c>
      <c r="G20" s="29" t="str">
        <f aca="false">INDEX(G3:G17,MATCH(H20,H3:H17,0))</f>
        <v>19.827.650/0001-33 LEITE &amp; LIMA LTDA</v>
      </c>
      <c r="H20" s="30" t="n">
        <f aca="false">MIN(H3:H17)</f>
        <v>1.05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2.21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1564.68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72</v>
      </c>
      <c r="C3" s="9" t="s">
        <v>11</v>
      </c>
      <c r="D3" s="10" t="n">
        <v>712</v>
      </c>
      <c r="E3" s="11" t="n">
        <f aca="false">IF(C20&lt;=25%,D20,MIN(E20:F20))</f>
        <v>0.74</v>
      </c>
      <c r="F3" s="11" t="n">
        <f aca="false">MIN(H3:H17)</f>
        <v>0.37</v>
      </c>
      <c r="G3" s="12" t="s">
        <v>12</v>
      </c>
      <c r="H3" s="13" t="n">
        <v>0.87</v>
      </c>
      <c r="I3" s="14" t="n">
        <f aca="false">IF(H3="","",(IF($C$20&lt;25%,"N/A",IF(H3&lt;=($D$20+$A$20),H3,"Descartado"))))</f>
        <v>0.87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0.87</v>
      </c>
      <c r="I4" s="14" t="n">
        <f aca="false">IF(H4="","",(IF($C$20&lt;25%,"N/A",IF(H4&lt;=($D$20+$A$20),H4,"Descartado"))))</f>
        <v>0.87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0.64</v>
      </c>
      <c r="I5" s="14" t="n">
        <f aca="false">IF(H5="","",(IF($C$20&lt;25%,"N/A",IF(H5&lt;=($D$20+$A$20),H5,"Descartado"))))</f>
        <v>0.64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0.87</v>
      </c>
      <c r="I6" s="14" t="n">
        <f aca="false">IF(H6="","",(IF($C$20&lt;25%,"N/A",IF(H6&lt;=($D$20+$A$20),H6,"Descartado"))))</f>
        <v>0.87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0.83</v>
      </c>
      <c r="I7" s="14" t="n">
        <f aca="false">IF(H7="","",(IF($C$20&lt;25%,"N/A",IF(H7&lt;=($D$20+$A$20),H7,"Descartado"))))</f>
        <v>0.83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0.87</v>
      </c>
      <c r="I8" s="14" t="n">
        <f aca="false">IF(H8="","",(IF($C$20&lt;25%,"N/A",IF(H8&lt;=($D$20+$A$20),H8,"Descartado"))))</f>
        <v>0.87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0.87</v>
      </c>
      <c r="I9" s="14" t="n">
        <f aca="false">IF(H9="","",(IF($C$20&lt;25%,"N/A",IF(H9&lt;=($D$20+$A$20),H9,"Descartado"))))</f>
        <v>0.87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0.37</v>
      </c>
      <c r="I11" s="14" t="n">
        <f aca="false">IF(H11="","",(IF($C$20&lt;25%,"N/A",IF(H11&lt;=($D$20+$A$20),H11,"Descartado"))))</f>
        <v>0.37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0.47</v>
      </c>
      <c r="I12" s="14" t="n">
        <f aca="false">IF(H12="","",(IF($C$20&lt;25%,"N/A",IF(H12&lt;=($D$20+$A$20),H12,"Descartado"))))</f>
        <v>0.47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33.0494889689858</v>
      </c>
      <c r="B20" s="25" t="n">
        <f aca="false">COUNT(H3:H17)</f>
        <v>10</v>
      </c>
      <c r="C20" s="26" t="n">
        <f aca="false">IF(B20&lt;2,"N/A",(A20/D20))</f>
        <v>2.95348426889953</v>
      </c>
      <c r="D20" s="27" t="n">
        <f aca="false">ROUND(AVERAGE(H3:H17),2)</f>
        <v>11.19</v>
      </c>
      <c r="E20" s="28" t="n">
        <f aca="false">IFERROR(ROUND(IF(B20&lt;2,"N/A",(IF(C20&lt;=25%,"N/A",AVERAGE(I3:I17)))),2),"N/A")</f>
        <v>0.74</v>
      </c>
      <c r="F20" s="28" t="n">
        <f aca="false">ROUND(MEDIAN(H3:H17),2)</f>
        <v>0.87</v>
      </c>
      <c r="G20" s="29" t="str">
        <f aca="false">INDEX(G3:G17,MATCH(H20,H3:H17,0))</f>
        <v>16.492.097/0001-37 L F OLIVEIRA CONSTRUCOES EIRELI</v>
      </c>
      <c r="H20" s="30" t="n">
        <f aca="false">MIN(H3:H17)</f>
        <v>0.37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0.74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526.88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361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362</v>
      </c>
      <c r="C3" s="9" t="s">
        <v>11</v>
      </c>
      <c r="D3" s="10" t="n">
        <v>108</v>
      </c>
      <c r="E3" s="11" t="n">
        <f aca="false">IF(C20&lt;=25%,D20,MIN(E20:F20))</f>
        <v>6.31</v>
      </c>
      <c r="F3" s="11" t="n">
        <f aca="false">MIN(H3:H17)</f>
        <v>3.68</v>
      </c>
      <c r="G3" s="12" t="s">
        <v>12</v>
      </c>
      <c r="H3" s="13" t="n">
        <v>13.06</v>
      </c>
      <c r="I3" s="14" t="n">
        <f aca="false">IF(H3="","",(IF($C$20&lt;25%,"N/A",IF(H3&lt;=($D$20+$A$20),H3,"Descartado"))))</f>
        <v>13.06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7.84</v>
      </c>
      <c r="I4" s="14" t="n">
        <f aca="false">IF(H4="","",(IF($C$20&lt;25%,"N/A",IF(H4&lt;=($D$20+$A$20),H4,"Descartado"))))</f>
        <v>7.84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5.03</v>
      </c>
      <c r="I5" s="14" t="n">
        <f aca="false">IF(H5="","",(IF($C$20&lt;25%,"N/A",IF(H5&lt;=($D$20+$A$20),H5,"Descartado"))))</f>
        <v>5.03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4.21</v>
      </c>
      <c r="I6" s="14" t="n">
        <f aca="false">IF(H6="","",(IF($C$20&lt;25%,"N/A",IF(H6&lt;=($D$20+$A$20),H6,"Descartado"))))</f>
        <v>4.21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3.68</v>
      </c>
      <c r="I9" s="14" t="n">
        <f aca="false">IF(H9="","",(IF($C$20&lt;25%,"N/A",IF(H9&lt;=($D$20+$A$20),H9,"Descartado"))))</f>
        <v>3.68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11.58</v>
      </c>
      <c r="I10" s="14" t="n">
        <f aca="false">IF(H10="","",(IF($C$20&lt;25%,"N/A",IF(H10&lt;=($D$20+$A$20),H10,"Descartado"))))</f>
        <v>11.58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6.31</v>
      </c>
      <c r="I11" s="14" t="n">
        <f aca="false">IF(H11="","",(IF($C$20&lt;25%,"N/A",IF(H11&lt;=($D$20+$A$20),H11,"Descartado"))))</f>
        <v>6.31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32.8754764224034</v>
      </c>
      <c r="B20" s="25" t="n">
        <f aca="false">COUNT(H3:H17)</f>
        <v>9</v>
      </c>
      <c r="C20" s="26" t="n">
        <f aca="false">IF(B20&lt;2,"N/A",(A20/D20))</f>
        <v>1.82540124499741</v>
      </c>
      <c r="D20" s="27" t="n">
        <f aca="false">ROUND(AVERAGE(H3:H17),2)</f>
        <v>18.01</v>
      </c>
      <c r="E20" s="28" t="n">
        <f aca="false">IFERROR(ROUND(IF(B20&lt;2,"N/A",(IF(C20&lt;=25%,"N/A",AVERAGE(I3:I17)))),2),"N/A")</f>
        <v>7.11</v>
      </c>
      <c r="F20" s="28" t="n">
        <f aca="false">ROUND(MEDIAN(H3:H17),2)</f>
        <v>6.31</v>
      </c>
      <c r="G20" s="29" t="str">
        <f aca="false">INDEX(G3:G17,MATCH(H20,H3:H17,0))</f>
        <v>16.492.097/0001-37 L F OLIVEIRA CONSTRUCOES EIRELI</v>
      </c>
      <c r="H20" s="30" t="n">
        <f aca="false">MIN(H3:H17)</f>
        <v>3.68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6.31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681.48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363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364</v>
      </c>
      <c r="C3" s="9" t="s">
        <v>11</v>
      </c>
      <c r="D3" s="10" t="n">
        <v>192</v>
      </c>
      <c r="E3" s="11" t="n">
        <f aca="false">IF(C20&lt;=25%,D20,MIN(E20:F20))</f>
        <v>5.26</v>
      </c>
      <c r="F3" s="11" t="n">
        <f aca="false">MIN(H3:H17)</f>
        <v>3.16</v>
      </c>
      <c r="G3" s="12" t="s">
        <v>12</v>
      </c>
      <c r="H3" s="13" t="n">
        <v>10.34</v>
      </c>
      <c r="I3" s="14" t="n">
        <f aca="false">IF(H3="","",(IF($C$20&lt;25%,"N/A",IF(H3&lt;=($D$20+$A$20),H3,"Descartado"))))</f>
        <v>10.34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10.34</v>
      </c>
      <c r="I4" s="14" t="n">
        <f aca="false">IF(H4="","",(IF($C$20&lt;25%,"N/A",IF(H4&lt;=($D$20+$A$20),H4,"Descartado"))))</f>
        <v>10.34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4.13</v>
      </c>
      <c r="I5" s="14" t="n">
        <f aca="false">IF(H5="","",(IF($C$20&lt;25%,"N/A",IF(H5&lt;=($D$20+$A$20),H5,"Descartado"))))</f>
        <v>4.13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4.05</v>
      </c>
      <c r="I6" s="14" t="n">
        <f aca="false">IF(H6="","",(IF($C$20&lt;25%,"N/A",IF(H6&lt;=($D$20+$A$20),H6,"Descartado"))))</f>
        <v>4.05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3.16</v>
      </c>
      <c r="I9" s="14" t="n">
        <f aca="false">IF(H9="","",(IF($C$20&lt;25%,"N/A",IF(H9&lt;=($D$20+$A$20),H9,"Descartado"))))</f>
        <v>3.16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9.89</v>
      </c>
      <c r="I10" s="14" t="n">
        <f aca="false">IF(H10="","",(IF($C$20&lt;25%,"N/A",IF(H10&lt;=($D$20+$A$20),H10,"Descartado"))))</f>
        <v>9.89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5.26</v>
      </c>
      <c r="I11" s="14" t="n">
        <f aca="false">IF(H11="","",(IF($C$20&lt;25%,"N/A",IF(H11&lt;=($D$20+$A$20),H11,"Descartado"))))</f>
        <v>5.26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33.0300872101651</v>
      </c>
      <c r="B20" s="25" t="n">
        <f aca="false">COUNT(H3:H17)</f>
        <v>9</v>
      </c>
      <c r="C20" s="26" t="n">
        <f aca="false">IF(B20&lt;2,"N/A",(A20/D20))</f>
        <v>1.88635563735951</v>
      </c>
      <c r="D20" s="27" t="n">
        <f aca="false">ROUND(AVERAGE(H3:H17),2)</f>
        <v>17.51</v>
      </c>
      <c r="E20" s="28" t="n">
        <f aca="false">IFERROR(ROUND(IF(B20&lt;2,"N/A",(IF(C20&lt;=25%,"N/A",AVERAGE(I3:I17)))),2),"N/A")</f>
        <v>6.54</v>
      </c>
      <c r="F20" s="28" t="n">
        <f aca="false">ROUND(MEDIAN(H3:H17),2)</f>
        <v>5.26</v>
      </c>
      <c r="G20" s="29" t="str">
        <f aca="false">INDEX(G3:G17,MATCH(H20,H3:H17,0))</f>
        <v>16.492.097/0001-37 L F OLIVEIRA CONSTRUCOES EIRELI</v>
      </c>
      <c r="H20" s="30" t="n">
        <f aca="false">MIN(H3:H17)</f>
        <v>3.16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5.26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1009.92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365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366</v>
      </c>
      <c r="C3" s="9" t="s">
        <v>11</v>
      </c>
      <c r="D3" s="10" t="n">
        <v>228</v>
      </c>
      <c r="E3" s="11" t="n">
        <f aca="false">IF(C20&lt;=25%,D20,MIN(E20:F20))</f>
        <v>2.95</v>
      </c>
      <c r="F3" s="11" t="n">
        <f aca="false">MIN(H3:H17)</f>
        <v>1.58</v>
      </c>
      <c r="G3" s="12" t="s">
        <v>12</v>
      </c>
      <c r="H3" s="13" t="n">
        <v>4.21</v>
      </c>
      <c r="I3" s="14" t="n">
        <f aca="false">IF(H3="","",(IF($C$20&lt;25%,"N/A",IF(H3&lt;=($D$20+$A$20),H3,"Descartado"))))</f>
        <v>4.21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4.21</v>
      </c>
      <c r="I4" s="14" t="n">
        <f aca="false">IF(H4="","",(IF($C$20&lt;25%,"N/A",IF(H4&lt;=($D$20+$A$20),H4,"Descartado"))))</f>
        <v>4.21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2.1</v>
      </c>
      <c r="I5" s="14" t="n">
        <f aca="false">IF(H5="","",(IF($C$20&lt;25%,"N/A",IF(H5&lt;=($D$20+$A$20),H5,"Descartado"))))</f>
        <v>2.1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2.08</v>
      </c>
      <c r="I6" s="14" t="n">
        <f aca="false">IF(H6="","",(IF($C$20&lt;25%,"N/A",IF(H6&lt;=($D$20+$A$20),H6,"Descartado"))))</f>
        <v>2.08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2.62</v>
      </c>
      <c r="I7" s="14" t="n">
        <f aca="false">IF(H7="","",(IF($C$20&lt;25%,"N/A",IF(H7&lt;=($D$20+$A$20),H7,"Descartado"))))</f>
        <v>2.62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1.58</v>
      </c>
      <c r="I9" s="14" t="n">
        <f aca="false">IF(H9="","",(IF($C$20&lt;25%,"N/A",IF(H9&lt;=($D$20+$A$20),H9,"Descartado"))))</f>
        <v>1.58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4.21</v>
      </c>
      <c r="I10" s="14" t="n">
        <f aca="false">IF(H10="","",(IF($C$20&lt;25%,"N/A",IF(H10&lt;=($D$20+$A$20),H10,"Descartado"))))</f>
        <v>4.21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2.95</v>
      </c>
      <c r="I11" s="14" t="n">
        <f aca="false">IF(H11="","",(IF($C$20&lt;25%,"N/A",IF(H11&lt;=($D$20+$A$20),H11,"Descartado"))))</f>
        <v>2.95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34.1000542521563</v>
      </c>
      <c r="B20" s="25" t="n">
        <f aca="false">COUNT(H3:H17)</f>
        <v>9</v>
      </c>
      <c r="C20" s="26" t="n">
        <f aca="false">IF(B20&lt;2,"N/A",(A20/D20))</f>
        <v>2.37465558859027</v>
      </c>
      <c r="D20" s="27" t="n">
        <f aca="false">ROUND(AVERAGE(H3:H17),2)</f>
        <v>14.36</v>
      </c>
      <c r="E20" s="28" t="n">
        <f aca="false">IFERROR(ROUND(IF(B20&lt;2,"N/A",(IF(C20&lt;=25%,"N/A",AVERAGE(I3:I17)))),2),"N/A")</f>
        <v>3</v>
      </c>
      <c r="F20" s="28" t="n">
        <f aca="false">ROUND(MEDIAN(H3:H17),2)</f>
        <v>2.95</v>
      </c>
      <c r="G20" s="29" t="str">
        <f aca="false">INDEX(G3:G17,MATCH(H20,H3:H17,0))</f>
        <v>16.492.097/0001-37 L F OLIVEIRA CONSTRUCOES EIRELI</v>
      </c>
      <c r="H20" s="30" t="n">
        <f aca="false">MIN(H3:H17)</f>
        <v>1.58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2.95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672.6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367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368</v>
      </c>
      <c r="C3" s="9" t="s">
        <v>11</v>
      </c>
      <c r="D3" s="10" t="n">
        <v>78</v>
      </c>
      <c r="E3" s="11" t="n">
        <f aca="false">IF(C20&lt;=25%,D20,MIN(E20:F20))</f>
        <v>8.89</v>
      </c>
      <c r="F3" s="11" t="n">
        <f aca="false">MIN(H3:H17)</f>
        <v>4.21</v>
      </c>
      <c r="G3" s="12" t="s">
        <v>12</v>
      </c>
      <c r="H3" s="13" t="n">
        <v>15.19</v>
      </c>
      <c r="I3" s="14" t="n">
        <f aca="false">IF(H3="","",(IF($C$20&lt;25%,"N/A",IF(H3&lt;=($D$20+$A$20),H3,"Descartado"))))</f>
        <v>15.19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9.08</v>
      </c>
      <c r="I4" s="14" t="n">
        <f aca="false">IF(H4="","",(IF($C$20&lt;25%,"N/A",IF(H4&lt;=($D$20+$A$20),H4,"Descartado"))))</f>
        <v>9.08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4.21</v>
      </c>
      <c r="I5" s="14" t="n">
        <f aca="false">IF(H5="","",(IF($C$20&lt;25%,"N/A",IF(H5&lt;=($D$20+$A$20),H5,"Descartado"))))</f>
        <v>4.21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8.42</v>
      </c>
      <c r="I6" s="14" t="n">
        <f aca="false">IF(H6="","",(IF($C$20&lt;25%,"N/A",IF(H6&lt;=($D$20+$A$20),H6,"Descartado"))))</f>
        <v>8.42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4.74</v>
      </c>
      <c r="I7" s="14" t="n">
        <f aca="false">IF(H7="","",(IF($C$20&lt;25%,"N/A",IF(H7&lt;=($D$20+$A$20),H7,"Descartado"))))</f>
        <v>4.74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4.21</v>
      </c>
      <c r="I9" s="14" t="n">
        <f aca="false">IF(H9="","",(IF($C$20&lt;25%,"N/A",IF(H9&lt;=($D$20+$A$20),H9,"Descartado"))))</f>
        <v>4.21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14.73</v>
      </c>
      <c r="I10" s="14" t="n">
        <f aca="false">IF(H10="","",(IF($C$20&lt;25%,"N/A",IF(H10&lt;=($D$20+$A$20),H10,"Descartado"))))</f>
        <v>14.73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10.52</v>
      </c>
      <c r="I11" s="14" t="n">
        <f aca="false">IF(H11="","",(IF($C$20&lt;25%,"N/A",IF(H11&lt;=($D$20+$A$20),H11,"Descartado"))))</f>
        <v>10.52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32.3877295866471</v>
      </c>
      <c r="B20" s="25" t="n">
        <f aca="false">COUNT(H3:H17)</f>
        <v>9</v>
      </c>
      <c r="C20" s="26" t="n">
        <f aca="false">IF(B20&lt;2,"N/A",(A20/D20))</f>
        <v>1.65327869252921</v>
      </c>
      <c r="D20" s="27" t="n">
        <f aca="false">ROUND(AVERAGE(H3:H17),2)</f>
        <v>19.59</v>
      </c>
      <c r="E20" s="28" t="n">
        <f aca="false">IFERROR(ROUND(IF(B20&lt;2,"N/A",(IF(C20&lt;=25%,"N/A",AVERAGE(I3:I17)))),2),"N/A")</f>
        <v>8.89</v>
      </c>
      <c r="F20" s="28" t="n">
        <f aca="false">ROUND(MEDIAN(H3:H17),2)</f>
        <v>9.08</v>
      </c>
      <c r="G20" s="29" t="str">
        <f aca="false">INDEX(G3:G17,MATCH(H20,H3:H17,0))</f>
        <v>19.827.650/0001-33 LEITE &amp; LIMA LTDA</v>
      </c>
      <c r="H20" s="30" t="n">
        <f aca="false">MIN(H3:H17)</f>
        <v>4.21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8.89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693.42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369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370</v>
      </c>
      <c r="C3" s="9" t="s">
        <v>11</v>
      </c>
      <c r="D3" s="10" t="n">
        <v>1021</v>
      </c>
      <c r="E3" s="11" t="n">
        <f aca="false">IF(C20&lt;=25%,D20,MIN(E20:F20))</f>
        <v>1.31</v>
      </c>
      <c r="F3" s="11" t="n">
        <f aca="false">MIN(H3:H17)</f>
        <v>0.47</v>
      </c>
      <c r="G3" s="12" t="s">
        <v>12</v>
      </c>
      <c r="H3" s="13" t="n">
        <v>1.72</v>
      </c>
      <c r="I3" s="14" t="n">
        <f aca="false">IF(H3="","",(IF($C$20&lt;25%,"N/A",IF(H3&lt;=($D$20+$A$20),H3,"Descartado"))))</f>
        <v>1.72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1.72</v>
      </c>
      <c r="I4" s="14" t="n">
        <f aca="false">IF(H4="","",(IF($C$20&lt;25%,"N/A",IF(H4&lt;=($D$20+$A$20),H4,"Descartado"))))</f>
        <v>1.72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0.94</v>
      </c>
      <c r="I5" s="14" t="n">
        <f aca="false">IF(H5="","",(IF($C$20&lt;25%,"N/A",IF(H5&lt;=($D$20+$A$20),H5,"Descartado"))))</f>
        <v>0.94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0.93</v>
      </c>
      <c r="I6" s="14" t="n">
        <f aca="false">IF(H6="","",(IF($C$20&lt;25%,"N/A",IF(H6&lt;=($D$20+$A$20),H6,"Descartado"))))</f>
        <v>0.93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1.68</v>
      </c>
      <c r="I7" s="14" t="n">
        <f aca="false">IF(H7="","",(IF($C$20&lt;25%,"N/A",IF(H7&lt;=($D$20+$A$20),H7,"Descartado"))))</f>
        <v>1.68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0.47</v>
      </c>
      <c r="I9" s="14" t="n">
        <f aca="false">IF(H9="","",(IF($C$20&lt;25%,"N/A",IF(H9&lt;=($D$20+$A$20),H9,"Descartado"))))</f>
        <v>0.47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1.72</v>
      </c>
      <c r="I10" s="14" t="n">
        <f aca="false">IF(H10="","",(IF($C$20&lt;25%,"N/A",IF(H10&lt;=($D$20+$A$20),H10,"Descartado"))))</f>
        <v>1.72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1.26</v>
      </c>
      <c r="I11" s="14" t="n">
        <f aca="false">IF(H11="","",(IF($C$20&lt;25%,"N/A",IF(H11&lt;=($D$20+$A$20),H11,"Descartado"))))</f>
        <v>1.26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34.6512741869297</v>
      </c>
      <c r="B20" s="25" t="n">
        <f aca="false">COUNT(H3:H17)</f>
        <v>9</v>
      </c>
      <c r="C20" s="26" t="n">
        <f aca="false">IF(B20&lt;2,"N/A",(A20/D20))</f>
        <v>2.69659721299063</v>
      </c>
      <c r="D20" s="27" t="n">
        <f aca="false">ROUND(AVERAGE(H3:H17),2)</f>
        <v>12.85</v>
      </c>
      <c r="E20" s="28" t="n">
        <f aca="false">IFERROR(ROUND(IF(B20&lt;2,"N/A",(IF(C20&lt;=25%,"N/A",AVERAGE(I3:I17)))),2),"N/A")</f>
        <v>1.31</v>
      </c>
      <c r="F20" s="28" t="n">
        <f aca="false">ROUND(MEDIAN(H3:H17),2)</f>
        <v>1.68</v>
      </c>
      <c r="G20" s="29" t="str">
        <f aca="false">INDEX(G3:G17,MATCH(H20,H3:H17,0))</f>
        <v>16.492.097/0001-37 L F OLIVEIRA CONSTRUCOES EIRELI</v>
      </c>
      <c r="H20" s="30" t="n">
        <f aca="false">MIN(H3:H17)</f>
        <v>0.47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1.31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1337.51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371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372</v>
      </c>
      <c r="C3" s="9" t="s">
        <v>11</v>
      </c>
      <c r="D3" s="10" t="n">
        <v>3613</v>
      </c>
      <c r="E3" s="11" t="n">
        <f aca="false">IF(C20&lt;=25%,D20,MIN(E20:F20))</f>
        <v>0.54</v>
      </c>
      <c r="F3" s="11" t="n">
        <f aca="false">MIN(H3:H17)</f>
        <v>0.35</v>
      </c>
      <c r="G3" s="12" t="s">
        <v>12</v>
      </c>
      <c r="H3" s="13" t="n">
        <v>0.66</v>
      </c>
      <c r="I3" s="14" t="n">
        <f aca="false">IF(H3="","",(IF($C$20&lt;25%,"N/A",IF(H3&lt;=($D$20+$A$20),H3,"Descartado"))))</f>
        <v>0.66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0.66</v>
      </c>
      <c r="I4" s="14" t="n">
        <f aca="false">IF(H4="","",(IF($C$20&lt;25%,"N/A",IF(H4&lt;=($D$20+$A$20),H4,"Descartado"))))</f>
        <v>0.66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0.37</v>
      </c>
      <c r="I5" s="14" t="n">
        <f aca="false">IF(H5="","",(IF($C$20&lt;25%,"N/A",IF(H5&lt;=($D$20+$A$20),H5,"Descartado"))))</f>
        <v>0.37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0.35</v>
      </c>
      <c r="I6" s="14" t="n">
        <f aca="false">IF(H6="","",(IF($C$20&lt;25%,"N/A",IF(H6&lt;=($D$20+$A$20),H6,"Descartado"))))</f>
        <v>0.35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0.63</v>
      </c>
      <c r="I7" s="14" t="n">
        <f aca="false">IF(H7="","",(IF($C$20&lt;25%,"N/A",IF(H7&lt;=($D$20+$A$20),H7,"Descartado"))))</f>
        <v>0.63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0.39</v>
      </c>
      <c r="I9" s="14" t="n">
        <f aca="false">IF(H9="","",(IF($C$20&lt;25%,"N/A",IF(H9&lt;=($D$20+$A$20),H9,"Descartado"))))</f>
        <v>0.39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0.66</v>
      </c>
      <c r="I10" s="14" t="n">
        <f aca="false">IF(H10="","",(IF($C$20&lt;25%,"N/A",IF(H10&lt;=($D$20+$A$20),H10,"Descartado"))))</f>
        <v>0.66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0.6</v>
      </c>
      <c r="I11" s="14" t="n">
        <f aca="false">IF(H11="","",(IF($C$20&lt;25%,"N/A",IF(H11&lt;=($D$20+$A$20),H11,"Descartado"))))</f>
        <v>0.6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34.9035883223742</v>
      </c>
      <c r="B20" s="25" t="n">
        <f aca="false">COUNT(H3:H17)</f>
        <v>9</v>
      </c>
      <c r="C20" s="26" t="n">
        <f aca="false">IF(B20&lt;2,"N/A",(A20/D20))</f>
        <v>2.86800232722878</v>
      </c>
      <c r="D20" s="27" t="n">
        <f aca="false">ROUND(AVERAGE(H3:H17),2)</f>
        <v>12.17</v>
      </c>
      <c r="E20" s="28" t="n">
        <f aca="false">IFERROR(ROUND(IF(B20&lt;2,"N/A",(IF(C20&lt;=25%,"N/A",AVERAGE(I3:I17)))),2),"N/A")</f>
        <v>0.54</v>
      </c>
      <c r="F20" s="28" t="n">
        <f aca="false">ROUND(MEDIAN(H3:H17),2)</f>
        <v>0.63</v>
      </c>
      <c r="G20" s="29" t="str">
        <f aca="false">INDEX(G3:G17,MATCH(H20,H3:H17,0))</f>
        <v>04.157.482/0001-49 EFRAIM COMERCIO E SERVICOS LTDA</v>
      </c>
      <c r="H20" s="30" t="n">
        <f aca="false">MIN(H3:H17)</f>
        <v>0.35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0.54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1951.02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373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374</v>
      </c>
      <c r="C3" s="9" t="s">
        <v>11</v>
      </c>
      <c r="D3" s="10" t="n">
        <v>75</v>
      </c>
      <c r="E3" s="11" t="n">
        <f aca="false">IF(C20&lt;=25%,D20,MIN(E20:F20))</f>
        <v>19.55</v>
      </c>
      <c r="F3" s="11" t="n">
        <f aca="false">MIN(H3:H17)</f>
        <v>5.16</v>
      </c>
      <c r="G3" s="12" t="s">
        <v>12</v>
      </c>
      <c r="H3" s="13" t="n">
        <v>35.35</v>
      </c>
      <c r="I3" s="14" t="n">
        <f aca="false">IF(H3="","",(IF($C$20&lt;25%,"N/A",IF(H3&lt;=($D$20+$A$20),H3,"Descartado"))))</f>
        <v>35.35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21.21</v>
      </c>
      <c r="I4" s="14" t="n">
        <f aca="false">IF(H4="","",(IF($C$20&lt;25%,"N/A",IF(H4&lt;=($D$20+$A$20),H4,"Descartado"))))</f>
        <v>21.21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9.47</v>
      </c>
      <c r="I5" s="14" t="n">
        <f aca="false">IF(H5="","",(IF($C$20&lt;25%,"N/A",IF(H5&lt;=($D$20+$A$20),H5,"Descartado"))))</f>
        <v>9.47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18.89</v>
      </c>
      <c r="I6" s="14" t="n">
        <f aca="false">IF(H6="","",(IF($C$20&lt;25%,"N/A",IF(H6&lt;=($D$20+$A$20),H6,"Descartado"))))</f>
        <v>18.89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9.47</v>
      </c>
      <c r="I9" s="14" t="n">
        <f aca="false">IF(H9="","",(IF($C$20&lt;25%,"N/A",IF(H9&lt;=($D$20+$A$20),H9,"Descartado"))))</f>
        <v>9.47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34.73</v>
      </c>
      <c r="I10" s="14" t="n">
        <f aca="false">IF(H10="","",(IF($C$20&lt;25%,"N/A",IF(H10&lt;=($D$20+$A$20),H10,"Descartado"))))</f>
        <v>34.73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22.1</v>
      </c>
      <c r="I11" s="14" t="n">
        <f aca="false">IF(H11="","",(IF($C$20&lt;25%,"N/A",IF(H11&lt;=($D$20+$A$20),H11,"Descartado"))))</f>
        <v>22.1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30.4730770517189</v>
      </c>
      <c r="B20" s="25" t="n">
        <f aca="false">COUNT(H3:H17)</f>
        <v>9</v>
      </c>
      <c r="C20" s="26" t="n">
        <f aca="false">IF(B20&lt;2,"N/A",(A20/D20))</f>
        <v>1.04826546445542</v>
      </c>
      <c r="D20" s="27" t="n">
        <f aca="false">ROUND(AVERAGE(H3:H17),2)</f>
        <v>29.07</v>
      </c>
      <c r="E20" s="28" t="n">
        <f aca="false">IFERROR(ROUND(IF(B20&lt;2,"N/A",(IF(C20&lt;=25%,"N/A",AVERAGE(I3:I17)))),2),"N/A")</f>
        <v>19.55</v>
      </c>
      <c r="F20" s="28" t="n">
        <f aca="false">ROUND(MEDIAN(H3:H17),2)</f>
        <v>21.21</v>
      </c>
      <c r="G20" s="29" t="str">
        <f aca="false">INDEX(G3:G17,MATCH(H20,H3:H17,0))</f>
        <v>02.730.010/0001-08 ANGELO FREITAS SAUDE AMBIENTAL EIRELI</v>
      </c>
      <c r="H20" s="30" t="n">
        <f aca="false">MIN(H3:H17)</f>
        <v>5.16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19.55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1466.25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375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376</v>
      </c>
      <c r="C3" s="9" t="s">
        <v>11</v>
      </c>
      <c r="D3" s="10" t="n">
        <v>579</v>
      </c>
      <c r="E3" s="11" t="n">
        <f aca="false">IF(C20&lt;=25%,D20,MIN(E20:F20))</f>
        <v>2.14</v>
      </c>
      <c r="F3" s="11" t="n">
        <f aca="false">MIN(H3:H17)</f>
        <v>1.26</v>
      </c>
      <c r="G3" s="12" t="s">
        <v>12</v>
      </c>
      <c r="H3" s="13" t="n">
        <v>2.63</v>
      </c>
      <c r="I3" s="14" t="n">
        <f aca="false">IF(H3="","",(IF($C$20&lt;25%,"N/A",IF(H3&lt;=($D$20+$A$20),H3,"Descartado"))))</f>
        <v>2.63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2.63</v>
      </c>
      <c r="I4" s="14" t="n">
        <f aca="false">IF(H4="","",(IF($C$20&lt;25%,"N/A",IF(H4&lt;=($D$20+$A$20),H4,"Descartado"))))</f>
        <v>2.63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1.26</v>
      </c>
      <c r="I5" s="14" t="n">
        <f aca="false">IF(H5="","",(IF($C$20&lt;25%,"N/A",IF(H5&lt;=($D$20+$A$20),H5,"Descartado"))))</f>
        <v>1.26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2.1</v>
      </c>
      <c r="I6" s="14" t="n">
        <f aca="false">IF(H6="","",(IF($C$20&lt;25%,"N/A",IF(H6&lt;=($D$20+$A$20),H6,"Descartado"))))</f>
        <v>2.1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2.21</v>
      </c>
      <c r="I7" s="14" t="n">
        <f aca="false">IF(H7="","",(IF($C$20&lt;25%,"N/A",IF(H7&lt;=($D$20+$A$20),H7,"Descartado"))))</f>
        <v>2.21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1.44</v>
      </c>
      <c r="I9" s="14" t="n">
        <f aca="false">IF(H9="","",(IF($C$20&lt;25%,"N/A",IF(H9&lt;=($D$20+$A$20),H9,"Descartado"))))</f>
        <v>1.44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2.63</v>
      </c>
      <c r="I10" s="14" t="n">
        <f aca="false">IF(H10="","",(IF($C$20&lt;25%,"N/A",IF(H10&lt;=($D$20+$A$20),H10,"Descartado"))))</f>
        <v>2.63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2.21</v>
      </c>
      <c r="I11" s="14" t="n">
        <f aca="false">IF(H11="","",(IF($C$20&lt;25%,"N/A",IF(H11&lt;=($D$20+$A$20),H11,"Descartado"))))</f>
        <v>2.21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34.37404620899</v>
      </c>
      <c r="B20" s="25" t="n">
        <f aca="false">COUNT(H3:H17)</f>
        <v>9</v>
      </c>
      <c r="C20" s="26" t="n">
        <f aca="false">IF(B20&lt;2,"N/A",(A20/D20))</f>
        <v>2.52750339771985</v>
      </c>
      <c r="D20" s="27" t="n">
        <f aca="false">ROUND(AVERAGE(H3:H17),2)</f>
        <v>13.6</v>
      </c>
      <c r="E20" s="28" t="n">
        <f aca="false">IFERROR(ROUND(IF(B20&lt;2,"N/A",(IF(C20&lt;=25%,"N/A",AVERAGE(I3:I17)))),2),"N/A")</f>
        <v>2.14</v>
      </c>
      <c r="F20" s="28" t="n">
        <f aca="false">ROUND(MEDIAN(H3:H17),2)</f>
        <v>2.21</v>
      </c>
      <c r="G20" s="29" t="str">
        <f aca="false">INDEX(G3:G17,MATCH(H20,H3:H17,0))</f>
        <v>19.827.650/0001-33 LEITE &amp; LIMA LTDA</v>
      </c>
      <c r="H20" s="30" t="n">
        <f aca="false">MIN(H3:H17)</f>
        <v>1.26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2.14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1239.06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377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378</v>
      </c>
      <c r="C3" s="9" t="s">
        <v>11</v>
      </c>
      <c r="D3" s="10" t="n">
        <v>529</v>
      </c>
      <c r="E3" s="11" t="n">
        <f aca="false">IF(C20&lt;=25%,D20,MIN(E20:F20))</f>
        <v>2.12</v>
      </c>
      <c r="F3" s="11" t="n">
        <f aca="false">MIN(H3:H17)</f>
        <v>1.25</v>
      </c>
      <c r="G3" s="12" t="s">
        <v>12</v>
      </c>
      <c r="H3" s="13" t="n">
        <v>2.66</v>
      </c>
      <c r="I3" s="14" t="n">
        <f aca="false">IF(H3="","",(IF($C$20&lt;25%,"N/A",IF(H3&lt;=($D$20+$A$20),H3,"Descartado"))))</f>
        <v>2.66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2.66</v>
      </c>
      <c r="I4" s="14" t="n">
        <f aca="false">IF(H4="","",(IF($C$20&lt;25%,"N/A",IF(H4&lt;=($D$20+$A$20),H4,"Descartado"))))</f>
        <v>2.66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1.27</v>
      </c>
      <c r="I5" s="14" t="n">
        <f aca="false">IF(H5="","",(IF($C$20&lt;25%,"N/A",IF(H5&lt;=($D$20+$A$20),H5,"Descartado"))))</f>
        <v>1.27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2.1</v>
      </c>
      <c r="I6" s="14" t="n">
        <f aca="false">IF(H6="","",(IF($C$20&lt;25%,"N/A",IF(H6&lt;=($D$20+$A$20),H6,"Descartado"))))</f>
        <v>2.1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2.16</v>
      </c>
      <c r="I7" s="14" t="n">
        <f aca="false">IF(H7="","",(IF($C$20&lt;25%,"N/A",IF(H7&lt;=($D$20+$A$20),H7,"Descartado"))))</f>
        <v>2.16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1.25</v>
      </c>
      <c r="I9" s="14" t="n">
        <f aca="false">IF(H9="","",(IF($C$20&lt;25%,"N/A",IF(H9&lt;=($D$20+$A$20),H9,"Descartado"))))</f>
        <v>1.25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2.66</v>
      </c>
      <c r="I10" s="14" t="n">
        <f aca="false">IF(H10="","",(IF($C$20&lt;25%,"N/A",IF(H10&lt;=($D$20+$A$20),H10,"Descartado"))))</f>
        <v>2.66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2.21</v>
      </c>
      <c r="I11" s="14" t="n">
        <f aca="false">IF(H11="","",(IF($C$20&lt;25%,"N/A",IF(H11&lt;=($D$20+$A$20),H11,"Descartado"))))</f>
        <v>2.21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34.3805482795141</v>
      </c>
      <c r="B20" s="25" t="n">
        <f aca="false">COUNT(H3:H17)</f>
        <v>9</v>
      </c>
      <c r="C20" s="26" t="n">
        <f aca="false">IF(B20&lt;2,"N/A",(A20/D20))</f>
        <v>2.53170458612033</v>
      </c>
      <c r="D20" s="27" t="n">
        <f aca="false">ROUND(AVERAGE(H3:H17),2)</f>
        <v>13.58</v>
      </c>
      <c r="E20" s="28" t="n">
        <f aca="false">IFERROR(ROUND(IF(B20&lt;2,"N/A",(IF(C20&lt;=25%,"N/A",AVERAGE(I3:I17)))),2),"N/A")</f>
        <v>2.12</v>
      </c>
      <c r="F20" s="28" t="n">
        <f aca="false">ROUND(MEDIAN(H3:H17),2)</f>
        <v>2.21</v>
      </c>
      <c r="G20" s="29" t="str">
        <f aca="false">INDEX(G3:G17,MATCH(H20,H3:H17,0))</f>
        <v>16.492.097/0001-37 L F OLIVEIRA CONSTRUCOES EIRELI</v>
      </c>
      <c r="H20" s="30" t="n">
        <f aca="false">MIN(H3:H17)</f>
        <v>1.25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2.12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1121.48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379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380</v>
      </c>
      <c r="C3" s="9" t="s">
        <v>11</v>
      </c>
      <c r="D3" s="10" t="n">
        <v>572</v>
      </c>
      <c r="E3" s="11" t="n">
        <f aca="false">IF(C20&lt;=25%,D20,MIN(E20:F20))</f>
        <v>3.68</v>
      </c>
      <c r="F3" s="11" t="n">
        <f aca="false">MIN(H3:H17)</f>
        <v>2.63</v>
      </c>
      <c r="G3" s="12" t="s">
        <v>12</v>
      </c>
      <c r="H3" s="13" t="n">
        <v>5.83</v>
      </c>
      <c r="I3" s="14" t="n">
        <f aca="false">IF(H3="","",(IF($C$20&lt;25%,"N/A",IF(H3&lt;=($D$20+$A$20),H3,"Descartado"))))</f>
        <v>5.83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3.49</v>
      </c>
      <c r="I4" s="14" t="n">
        <f aca="false">IF(H4="","",(IF($C$20&lt;25%,"N/A",IF(H4&lt;=($D$20+$A$20),H4,"Descartado"))))</f>
        <v>3.49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2.7</v>
      </c>
      <c r="I5" s="14" t="n">
        <f aca="false">IF(H5="","",(IF($C$20&lt;25%,"N/A",IF(H5&lt;=($D$20+$A$20),H5,"Descartado"))))</f>
        <v>2.7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3.16</v>
      </c>
      <c r="I6" s="14" t="n">
        <f aca="false">IF(H6="","",(IF($C$20&lt;25%,"N/A",IF(H6&lt;=($D$20+$A$20),H6,"Descartado"))))</f>
        <v>3.16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3.68</v>
      </c>
      <c r="I7" s="14" t="n">
        <f aca="false">IF(H7="","",(IF($C$20&lt;25%,"N/A",IF(H7&lt;=($D$20+$A$20),H7,"Descartado"))))</f>
        <v>3.68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2.63</v>
      </c>
      <c r="I9" s="14" t="n">
        <f aca="false">IF(H9="","",(IF($C$20&lt;25%,"N/A",IF(H9&lt;=($D$20+$A$20),H9,"Descartado"))))</f>
        <v>2.63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5.83</v>
      </c>
      <c r="I10" s="14" t="n">
        <f aca="false">IF(H10="","",(IF($C$20&lt;25%,"N/A",IF(H10&lt;=($D$20+$A$20),H10,"Descartado"))))</f>
        <v>5.83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3.68</v>
      </c>
      <c r="I11" s="14" t="n">
        <f aca="false">IF(H11="","",(IF($C$20&lt;25%,"N/A",IF(H11&lt;=($D$20+$A$20),H11,"Descartado"))))</f>
        <v>3.68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33.8125791845448</v>
      </c>
      <c r="B20" s="25" t="n">
        <f aca="false">COUNT(H3:H17)</f>
        <v>9</v>
      </c>
      <c r="C20" s="26" t="n">
        <f aca="false">IF(B20&lt;2,"N/A",(A20/D20))</f>
        <v>2.23332755512185</v>
      </c>
      <c r="D20" s="27" t="n">
        <f aca="false">ROUND(AVERAGE(H3:H17),2)</f>
        <v>15.14</v>
      </c>
      <c r="E20" s="28" t="n">
        <f aca="false">IFERROR(ROUND(IF(B20&lt;2,"N/A",(IF(C20&lt;=25%,"N/A",AVERAGE(I3:I17)))),2),"N/A")</f>
        <v>3.88</v>
      </c>
      <c r="F20" s="28" t="n">
        <f aca="false">ROUND(MEDIAN(H3:H17),2)</f>
        <v>3.68</v>
      </c>
      <c r="G20" s="29" t="str">
        <f aca="false">INDEX(G3:G17,MATCH(H20,H3:H17,0))</f>
        <v>16.492.097/0001-37 L F OLIVEIRA CONSTRUCOES EIRELI</v>
      </c>
      <c r="H20" s="30" t="n">
        <f aca="false">MIN(H3:H17)</f>
        <v>2.63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3.68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2104.96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74</v>
      </c>
      <c r="C3" s="9" t="s">
        <v>11</v>
      </c>
      <c r="D3" s="10" t="n">
        <v>1200</v>
      </c>
      <c r="E3" s="11" t="n">
        <f aca="false">IF(C20&lt;=25%,D20,MIN(E20:F20))</f>
        <v>3.11</v>
      </c>
      <c r="F3" s="11" t="n">
        <f aca="false">MIN(H3:H17)</f>
        <v>1.58</v>
      </c>
      <c r="G3" s="12" t="s">
        <v>12</v>
      </c>
      <c r="H3" s="13" t="n">
        <v>3.18</v>
      </c>
      <c r="I3" s="14" t="n">
        <f aca="false">IF(H3="","",(IF($C$20&lt;25%,"N/A",IF(H3&lt;=($D$20+$A$20),H3,"Descartado"))))</f>
        <v>3.18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3.85</v>
      </c>
      <c r="I4" s="14" t="n">
        <f aca="false">IF(H4="","",(IF($C$20&lt;25%,"N/A",IF(H4&lt;=($D$20+$A$20),H4,"Descartado"))))</f>
        <v>3.85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2.58</v>
      </c>
      <c r="I5" s="14" t="n">
        <f aca="false">IF(H5="","",(IF($C$20&lt;25%,"N/A",IF(H5&lt;=($D$20+$A$20),H5,"Descartado"))))</f>
        <v>2.58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3.85</v>
      </c>
      <c r="I6" s="14" t="n">
        <f aca="false">IF(H6="","",(IF($C$20&lt;25%,"N/A",IF(H6&lt;=($D$20+$A$20),H6,"Descartado"))))</f>
        <v>3.85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3.68</v>
      </c>
      <c r="I7" s="14" t="n">
        <f aca="false">IF(H7="","",(IF($C$20&lt;25%,"N/A",IF(H7&lt;=($D$20+$A$20),H7,"Descartado"))))</f>
        <v>3.68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3.85</v>
      </c>
      <c r="I8" s="14" t="n">
        <f aca="false">IF(H8="","",(IF($C$20&lt;25%,"N/A",IF(H8&lt;=($D$20+$A$20),H8,"Descartado"))))</f>
        <v>3.85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3.85</v>
      </c>
      <c r="I9" s="14" t="n">
        <f aca="false">IF(H9="","",(IF($C$20&lt;25%,"N/A",IF(H9&lt;=($D$20+$A$20),H9,"Descartado"))))</f>
        <v>3.85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1.58</v>
      </c>
      <c r="I11" s="14" t="n">
        <f aca="false">IF(H11="","",(IF($C$20&lt;25%,"N/A",IF(H11&lt;=($D$20+$A$20),H11,"Descartado"))))</f>
        <v>1.58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1.58</v>
      </c>
      <c r="I12" s="14" t="n">
        <f aca="false">IF(H12="","",(IF($C$20&lt;25%,"N/A",IF(H12&lt;=($D$20+$A$20),H12,"Descartado"))))</f>
        <v>1.58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32.3120208969424</v>
      </c>
      <c r="B20" s="25" t="n">
        <f aca="false">COUNT(H3:H17)</f>
        <v>10</v>
      </c>
      <c r="C20" s="26" t="n">
        <f aca="false">IF(B20&lt;2,"N/A",(A20/D20))</f>
        <v>2.42400756916297</v>
      </c>
      <c r="D20" s="27" t="n">
        <f aca="false">ROUND(AVERAGE(H3:H17),2)</f>
        <v>13.33</v>
      </c>
      <c r="E20" s="28" t="n">
        <f aca="false">IFERROR(ROUND(IF(B20&lt;2,"N/A",(IF(C20&lt;=25%,"N/A",AVERAGE(I3:I17)))),2),"N/A")</f>
        <v>3.11</v>
      </c>
      <c r="F20" s="28" t="n">
        <f aca="false">ROUND(MEDIAN(H3:H17),2)</f>
        <v>3.77</v>
      </c>
      <c r="G20" s="29" t="str">
        <f aca="false">INDEX(G3:G17,MATCH(H20,H3:H17,0))</f>
        <v>16.492.097/0001-37 L F OLIVEIRA CONSTRUCOES EIRELI</v>
      </c>
      <c r="H20" s="30" t="n">
        <f aca="false">MIN(H3:H17)</f>
        <v>1.58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3.11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3732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381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382</v>
      </c>
      <c r="C3" s="9" t="s">
        <v>11</v>
      </c>
      <c r="D3" s="10" t="n">
        <v>60</v>
      </c>
      <c r="E3" s="11" t="n">
        <f aca="false">IF(C20&lt;=25%,D20,MIN(E20:F20))</f>
        <v>21.76</v>
      </c>
      <c r="F3" s="11" t="n">
        <f aca="false">MIN(H3:H17)</f>
        <v>5.16</v>
      </c>
      <c r="G3" s="12" t="s">
        <v>12</v>
      </c>
      <c r="H3" s="13" t="n">
        <v>38.54</v>
      </c>
      <c r="I3" s="14" t="n">
        <f aca="false">IF(H3="","",(IF($C$20&lt;25%,"N/A",IF(H3&lt;=($D$20+$A$20),H3,"Descartado"))))</f>
        <v>38.54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23.12</v>
      </c>
      <c r="I4" s="14" t="n">
        <f aca="false">IF(H4="","",(IF($C$20&lt;25%,"N/A",IF(H4&lt;=($D$20+$A$20),H4,"Descartado"))))</f>
        <v>23.12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14.73</v>
      </c>
      <c r="I5" s="14" t="n">
        <f aca="false">IF(H5="","",(IF($C$20&lt;25%,"N/A",IF(H5&lt;=($D$20+$A$20),H5,"Descartado"))))</f>
        <v>14.73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23.1</v>
      </c>
      <c r="I6" s="14" t="n">
        <f aca="false">IF(H6="","",(IF($C$20&lt;25%,"N/A",IF(H6&lt;=($D$20+$A$20),H6,"Descartado"))))</f>
        <v>23.1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11.58</v>
      </c>
      <c r="I9" s="14" t="n">
        <f aca="false">IF(H9="","",(IF($C$20&lt;25%,"N/A",IF(H9&lt;=($D$20+$A$20),H9,"Descartado"))))</f>
        <v>11.58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31.57</v>
      </c>
      <c r="I10" s="14" t="n">
        <f aca="false">IF(H10="","",(IF($C$20&lt;25%,"N/A",IF(H10&lt;=($D$20+$A$20),H10,"Descartado"))))</f>
        <v>31.57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26.31</v>
      </c>
      <c r="I11" s="14" t="n">
        <f aca="false">IF(H11="","",(IF($C$20&lt;25%,"N/A",IF(H11&lt;=($D$20+$A$20),H11,"Descartado"))))</f>
        <v>26.31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29.6358735319207</v>
      </c>
      <c r="B20" s="25" t="n">
        <f aca="false">COUNT(H3:H17)</f>
        <v>9</v>
      </c>
      <c r="C20" s="26" t="n">
        <f aca="false">IF(B20&lt;2,"N/A",(A20/D20))</f>
        <v>0.95476396687889</v>
      </c>
      <c r="D20" s="27" t="n">
        <f aca="false">ROUND(AVERAGE(H3:H17),2)</f>
        <v>31.04</v>
      </c>
      <c r="E20" s="28" t="n">
        <f aca="false">IFERROR(ROUND(IF(B20&lt;2,"N/A",(IF(C20&lt;=25%,"N/A",AVERAGE(I3:I17)))),2),"N/A")</f>
        <v>21.76</v>
      </c>
      <c r="F20" s="28" t="n">
        <f aca="false">ROUND(MEDIAN(H3:H17),2)</f>
        <v>23.12</v>
      </c>
      <c r="G20" s="29" t="str">
        <f aca="false">INDEX(G3:G17,MATCH(H20,H3:H17,0))</f>
        <v>02.730.010/0001-08 ANGELO FREITAS SAUDE AMBIENTAL EIRELI</v>
      </c>
      <c r="H20" s="30" t="n">
        <f aca="false">MIN(H3:H17)</f>
        <v>5.16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21.76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1305.6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383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384</v>
      </c>
      <c r="C3" s="9" t="s">
        <v>11</v>
      </c>
      <c r="D3" s="10" t="n">
        <v>796</v>
      </c>
      <c r="E3" s="11" t="n">
        <f aca="false">IF(C20&lt;=25%,D20,MIN(E20:F20))</f>
        <v>2.5</v>
      </c>
      <c r="F3" s="11" t="n">
        <f aca="false">MIN(H3:H17)</f>
        <v>1.53</v>
      </c>
      <c r="G3" s="12" t="s">
        <v>12</v>
      </c>
      <c r="H3" s="13" t="n">
        <v>3.05</v>
      </c>
      <c r="I3" s="14" t="n">
        <f aca="false">IF(H3="","",(IF($C$20&lt;25%,"N/A",IF(H3&lt;=($D$20+$A$20),H3,"Descartado"))))</f>
        <v>3.05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3.05</v>
      </c>
      <c r="I4" s="14" t="n">
        <f aca="false">IF(H4="","",(IF($C$20&lt;25%,"N/A",IF(H4&lt;=($D$20+$A$20),H4,"Descartado"))))</f>
        <v>3.05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1.61</v>
      </c>
      <c r="I5" s="14" t="n">
        <f aca="false">IF(H5="","",(IF($C$20&lt;25%,"N/A",IF(H5&lt;=($D$20+$A$20),H5,"Descartado"))))</f>
        <v>1.61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2.32</v>
      </c>
      <c r="I6" s="14" t="n">
        <f aca="false">IF(H6="","",(IF($C$20&lt;25%,"N/A",IF(H6&lt;=($D$20+$A$20),H6,"Descartado"))))</f>
        <v>2.32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3.04</v>
      </c>
      <c r="I7" s="14" t="n">
        <f aca="false">IF(H7="","",(IF($C$20&lt;25%,"N/A",IF(H7&lt;=($D$20+$A$20),H7,"Descartado"))))</f>
        <v>3.04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1.53</v>
      </c>
      <c r="I9" s="14" t="n">
        <f aca="false">IF(H9="","",(IF($C$20&lt;25%,"N/A",IF(H9&lt;=($D$20+$A$20),H9,"Descartado"))))</f>
        <v>1.53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3.05</v>
      </c>
      <c r="I10" s="14" t="n">
        <f aca="false">IF(H10="","",(IF($C$20&lt;25%,"N/A",IF(H10&lt;=($D$20+$A$20),H10,"Descartado"))))</f>
        <v>3.05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2.32</v>
      </c>
      <c r="I11" s="14" t="n">
        <f aca="false">IF(H11="","",(IF($C$20&lt;25%,"N/A",IF(H11&lt;=($D$20+$A$20),H11,"Descartado"))))</f>
        <v>2.32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34.2567179542933</v>
      </c>
      <c r="B20" s="25" t="n">
        <f aca="false">COUNT(H3:H17)</f>
        <v>9</v>
      </c>
      <c r="C20" s="26" t="n">
        <f aca="false">IF(B20&lt;2,"N/A",(A20/D20))</f>
        <v>2.46274032741145</v>
      </c>
      <c r="D20" s="27" t="n">
        <f aca="false">ROUND(AVERAGE(H3:H17),2)</f>
        <v>13.91</v>
      </c>
      <c r="E20" s="28" t="n">
        <f aca="false">IFERROR(ROUND(IF(B20&lt;2,"N/A",(IF(C20&lt;=25%,"N/A",AVERAGE(I3:I17)))),2),"N/A")</f>
        <v>2.5</v>
      </c>
      <c r="F20" s="28" t="n">
        <f aca="false">ROUND(MEDIAN(H3:H17),2)</f>
        <v>3.04</v>
      </c>
      <c r="G20" s="29" t="str">
        <f aca="false">INDEX(G3:G17,MATCH(H20,H3:H17,0))</f>
        <v>16.492.097/0001-37 L F OLIVEIRA CONSTRUCOES EIRELI</v>
      </c>
      <c r="H20" s="30" t="n">
        <f aca="false">MIN(H3:H17)</f>
        <v>1.53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2.5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1990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385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386</v>
      </c>
      <c r="C3" s="9" t="s">
        <v>11</v>
      </c>
      <c r="D3" s="10" t="n">
        <v>96</v>
      </c>
      <c r="E3" s="11" t="n">
        <f aca="false">IF(C20&lt;=25%,D20,MIN(E20:F20))</f>
        <v>6.67</v>
      </c>
      <c r="F3" s="11" t="n">
        <f aca="false">MIN(H3:H17)</f>
        <v>2.63</v>
      </c>
      <c r="G3" s="12" t="s">
        <v>12</v>
      </c>
      <c r="H3" s="13" t="n">
        <v>11.17</v>
      </c>
      <c r="I3" s="14" t="n">
        <f aca="false">IF(H3="","",(IF($C$20&lt;25%,"N/A",IF(H3&lt;=($D$20+$A$20),H3,"Descartado"))))</f>
        <v>11.17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6.7</v>
      </c>
      <c r="I4" s="14" t="n">
        <f aca="false">IF(H4="","",(IF($C$20&lt;25%,"N/A",IF(H4&lt;=($D$20+$A$20),H4,"Descartado"))))</f>
        <v>6.7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4.55</v>
      </c>
      <c r="I5" s="14" t="n">
        <f aca="false">IF(H5="","",(IF($C$20&lt;25%,"N/A",IF(H5&lt;=($D$20+$A$20),H5,"Descartado"))))</f>
        <v>4.55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6.66</v>
      </c>
      <c r="I6" s="14" t="n">
        <f aca="false">IF(H6="","",(IF($C$20&lt;25%,"N/A",IF(H6&lt;=($D$20+$A$20),H6,"Descartado"))))</f>
        <v>6.66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2.63</v>
      </c>
      <c r="I9" s="14" t="n">
        <f aca="false">IF(H9="","",(IF($C$20&lt;25%,"N/A",IF(H9&lt;=($D$20+$A$20),H9,"Descartado"))))</f>
        <v>2.63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10.52</v>
      </c>
      <c r="I10" s="14" t="n">
        <f aca="false">IF(H10="","",(IF($C$20&lt;25%,"N/A",IF(H10&lt;=($D$20+$A$20),H10,"Descartado"))))</f>
        <v>10.52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6.67</v>
      </c>
      <c r="I11" s="14" t="n">
        <f aca="false">IF(H11="","",(IF($C$20&lt;25%,"N/A",IF(H11&lt;=($D$20+$A$20),H11,"Descartado"))))</f>
        <v>6.67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32.9412683591739</v>
      </c>
      <c r="B20" s="25" t="n">
        <f aca="false">COUNT(H3:H17)</f>
        <v>9</v>
      </c>
      <c r="C20" s="26" t="n">
        <f aca="false">IF(B20&lt;2,"N/A",(A20/D20))</f>
        <v>1.86108860786293</v>
      </c>
      <c r="D20" s="27" t="n">
        <f aca="false">ROUND(AVERAGE(H3:H17),2)</f>
        <v>17.7</v>
      </c>
      <c r="E20" s="28" t="n">
        <f aca="false">IFERROR(ROUND(IF(B20&lt;2,"N/A",(IF(C20&lt;=25%,"N/A",AVERAGE(I3:I17)))),2),"N/A")</f>
        <v>6.76</v>
      </c>
      <c r="F20" s="28" t="n">
        <f aca="false">ROUND(MEDIAN(H3:H17),2)</f>
        <v>6.67</v>
      </c>
      <c r="G20" s="29" t="str">
        <f aca="false">INDEX(G3:G17,MATCH(H20,H3:H17,0))</f>
        <v>16.492.097/0001-37 L F OLIVEIRA CONSTRUCOES EIRELI</v>
      </c>
      <c r="H20" s="30" t="n">
        <f aca="false">MIN(H3:H17)</f>
        <v>2.63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6.67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640.32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387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388</v>
      </c>
      <c r="C3" s="9" t="s">
        <v>11</v>
      </c>
      <c r="D3" s="10" t="n">
        <v>333</v>
      </c>
      <c r="E3" s="11" t="n">
        <f aca="false">IF(C20&lt;=25%,D20,MIN(E20:F20))</f>
        <v>4.38</v>
      </c>
      <c r="F3" s="11" t="n">
        <f aca="false">MIN(H3:H17)</f>
        <v>1.58</v>
      </c>
      <c r="G3" s="12" t="s">
        <v>12</v>
      </c>
      <c r="H3" s="13" t="n">
        <v>7.3</v>
      </c>
      <c r="I3" s="14" t="n">
        <f aca="false">IF(H3="","",(IF($C$20&lt;25%,"N/A",IF(H3&lt;=($D$20+$A$20),H3,"Descartado"))))</f>
        <v>7.3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4.38</v>
      </c>
      <c r="I4" s="14" t="n">
        <f aca="false">IF(H4="","",(IF($C$20&lt;25%,"N/A",IF(H4&lt;=($D$20+$A$20),H4,"Descartado"))))</f>
        <v>4.38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3.21</v>
      </c>
      <c r="I5" s="14" t="n">
        <f aca="false">IF(H5="","",(IF($C$20&lt;25%,"N/A",IF(H5&lt;=($D$20+$A$20),H5,"Descartado"))))</f>
        <v>3.21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4.37</v>
      </c>
      <c r="I6" s="14" t="n">
        <f aca="false">IF(H6="","",(IF($C$20&lt;25%,"N/A",IF(H6&lt;=($D$20+$A$20),H6,"Descartado"))))</f>
        <v>4.37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4.38</v>
      </c>
      <c r="I7" s="14" t="n">
        <f aca="false">IF(H7="","",(IF($C$20&lt;25%,"N/A",IF(H7&lt;=($D$20+$A$20),H7,"Descartado"))))</f>
        <v>4.38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1.58</v>
      </c>
      <c r="I9" s="14" t="n">
        <f aca="false">IF(H9="","",(IF($C$20&lt;25%,"N/A",IF(H9&lt;=($D$20+$A$20),H9,"Descartado"))))</f>
        <v>1.58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7.3</v>
      </c>
      <c r="I10" s="14" t="n">
        <f aca="false">IF(H10="","",(IF($C$20&lt;25%,"N/A",IF(H10&lt;=($D$20+$A$20),H10,"Descartado"))))</f>
        <v>7.3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4.36</v>
      </c>
      <c r="I11" s="14" t="n">
        <f aca="false">IF(H11="","",(IF($C$20&lt;25%,"N/A",IF(H11&lt;=($D$20+$A$20),H11,"Descartado"))))</f>
        <v>4.36</v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33.5947722040862</v>
      </c>
      <c r="B20" s="25" t="n">
        <f aca="false">COUNT(H3:H17)</f>
        <v>9</v>
      </c>
      <c r="C20" s="26" t="n">
        <f aca="false">IF(B20&lt;2,"N/A",(A20/D20))</f>
        <v>2.12759798632592</v>
      </c>
      <c r="D20" s="27" t="n">
        <f aca="false">ROUND(AVERAGE(H3:H17),2)</f>
        <v>15.79</v>
      </c>
      <c r="E20" s="28" t="n">
        <f aca="false">IFERROR(ROUND(IF(B20&lt;2,"N/A",(IF(C20&lt;=25%,"N/A",AVERAGE(I3:I17)))),2),"N/A")</f>
        <v>4.61</v>
      </c>
      <c r="F20" s="28" t="n">
        <f aca="false">ROUND(MEDIAN(H3:H17),2)</f>
        <v>4.38</v>
      </c>
      <c r="G20" s="29" t="str">
        <f aca="false">INDEX(G3:G17,MATCH(H20,H3:H17,0))</f>
        <v>16.492.097/0001-37 L F OLIVEIRA CONSTRUCOES EIRELI</v>
      </c>
      <c r="H20" s="30" t="n">
        <f aca="false">MIN(H3:H17)</f>
        <v>1.58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4.38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1458.54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389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390</v>
      </c>
      <c r="C3" s="9" t="s">
        <v>11</v>
      </c>
      <c r="D3" s="10" t="n">
        <v>315</v>
      </c>
      <c r="E3" s="11" t="n">
        <f aca="false">IF(C20&lt;=25%,D20,MIN(E20:F20))</f>
        <v>2.1</v>
      </c>
      <c r="F3" s="11" t="n">
        <f aca="false">MIN(H3:H17)</f>
        <v>1.05</v>
      </c>
      <c r="G3" s="12" t="s">
        <v>12</v>
      </c>
      <c r="H3" s="13" t="n">
        <v>3.05</v>
      </c>
      <c r="I3" s="14" t="n">
        <f aca="false">IF(H3="","",(IF($C$20&lt;25%,"N/A",IF(H3&lt;=($D$20+$A$20),H3,"Descartado"))))</f>
        <v>3.05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3.05</v>
      </c>
      <c r="I4" s="14" t="n">
        <f aca="false">IF(H4="","",(IF($C$20&lt;25%,"N/A",IF(H4&lt;=($D$20+$A$20),H4,"Descartado"))))</f>
        <v>3.05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1.05</v>
      </c>
      <c r="I5" s="14" t="n">
        <f aca="false">IF(H5="","",(IF($C$20&lt;25%,"N/A",IF(H5&lt;=($D$20+$A$20),H5,"Descartado"))))</f>
        <v>1.05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1.74</v>
      </c>
      <c r="I6" s="14" t="n">
        <f aca="false">IF(H6="","",(IF($C$20&lt;25%,"N/A",IF(H6&lt;=($D$20+$A$20),H6,"Descartado"))))</f>
        <v>1.74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2.1</v>
      </c>
      <c r="I7" s="14" t="n">
        <f aca="false">IF(H7="","",(IF($C$20&lt;25%,"N/A",IF(H7&lt;=($D$20+$A$20),H7,"Descartado"))))</f>
        <v>2.1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19</v>
      </c>
      <c r="H8" s="13" t="n">
        <v>105.25</v>
      </c>
      <c r="I8" s="14" t="str">
        <f aca="false">IF(H8="","",(IF($C$20&lt;25%,"N/A",IF(H8&lt;=($D$20+$A$20),H8,"Descartado"))))</f>
        <v>Descartado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20</v>
      </c>
      <c r="H9" s="13" t="n">
        <v>1.58</v>
      </c>
      <c r="I9" s="14" t="n">
        <f aca="false">IF(H9="","",(IF($C$20&lt;25%,"N/A",IF(H9&lt;=($D$20+$A$20),H9,"Descartado"))))</f>
        <v>1.58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21</v>
      </c>
      <c r="H10" s="13" t="n">
        <v>3.05</v>
      </c>
      <c r="I10" s="14" t="n">
        <f aca="false">IF(H10="","",(IF($C$20&lt;25%,"N/A",IF(H10&lt;=($D$20+$A$20),H10,"Descartado"))))</f>
        <v>3.05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22</v>
      </c>
      <c r="H11" s="13" t="n">
        <v>2.1</v>
      </c>
      <c r="I11" s="14" t="n">
        <f aca="false">IF(H11="","",(IF($C$20&lt;25%,"N/A",IF(H11&lt;=($D$20+$A$20),H11,"Descartado"))))</f>
        <v>2.1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34.3524678880572</v>
      </c>
      <c r="B20" s="25" t="n">
        <f aca="false">COUNT(H3:H17)</f>
        <v>9</v>
      </c>
      <c r="C20" s="26" t="n">
        <f aca="false">IF(B20&lt;2,"N/A",(A20/D20))</f>
        <v>2.51482195373771</v>
      </c>
      <c r="D20" s="27" t="n">
        <f aca="false">ROUND(AVERAGE(H3:H17),2)</f>
        <v>13.66</v>
      </c>
      <c r="E20" s="28" t="n">
        <f aca="false">IFERROR(ROUND(IF(B20&lt;2,"N/A",(IF(C20&lt;=25%,"N/A",AVERAGE(I3:I17)))),2),"N/A")</f>
        <v>2.22</v>
      </c>
      <c r="F20" s="28" t="n">
        <f aca="false">ROUND(MEDIAN(H3:H17),2)</f>
        <v>2.1</v>
      </c>
      <c r="G20" s="29" t="str">
        <f aca="false">INDEX(G3:G17,MATCH(H20,H3:H17,0))</f>
        <v>19.827.650/0001-33 LEITE &amp; LIMA LTDA</v>
      </c>
      <c r="H20" s="30" t="n">
        <f aca="false">MIN(H3:H17)</f>
        <v>1.05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2.1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661.5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84"/>
  <sheetViews>
    <sheetView showFormulas="false" showGridLines="true" showRowColHeaders="true" showZeros="true" rightToLeft="false" tabSelected="true" showOutlineSymbols="true" defaultGridColor="true" view="pageBreakPreview" topLeftCell="B1" colorId="64" zoomScale="100" zoomScaleNormal="100" zoomScalePageLayoutView="100" workbookViewId="0">
      <selection pane="topLeft" activeCell="A154" activeCellId="0" sqref="A154"/>
    </sheetView>
  </sheetViews>
  <sheetFormatPr defaultColWidth="9.13671875" defaultRowHeight="12.8" zeroHeight="false" outlineLevelRow="0" outlineLevelCol="0"/>
  <cols>
    <col collapsed="false" customWidth="true" hidden="false" outlineLevel="0" max="1" min="1" style="42" width="24.57"/>
    <col collapsed="false" customWidth="false" hidden="false" outlineLevel="0" max="2" min="2" style="42" width="9.13"/>
    <col collapsed="false" customWidth="true" hidden="false" outlineLevel="0" max="3" min="3" style="42" width="31.43"/>
    <col collapsed="false" customWidth="true" hidden="false" outlineLevel="0" max="4" min="4" style="43" width="16.14"/>
    <col collapsed="false" customWidth="true" hidden="false" outlineLevel="0" max="5" min="5" style="44" width="13.29"/>
    <col collapsed="false" customWidth="true" hidden="false" outlineLevel="0" max="6" min="6" style="45" width="13.29"/>
    <col collapsed="false" customWidth="true" hidden="false" outlineLevel="0" max="7" min="7" style="42" width="15.57"/>
    <col collapsed="false" customWidth="true" hidden="false" outlineLevel="0" max="8" min="8" style="46" width="15.71"/>
    <col collapsed="false" customWidth="false" hidden="false" outlineLevel="0" max="14" min="9" style="47" width="9.13"/>
    <col collapsed="false" customWidth="false" hidden="false" outlineLevel="0" max="1024" min="15" style="42" width="9.13"/>
  </cols>
  <sheetData>
    <row r="1" customFormat="false" ht="12.8" hidden="false" customHeight="true" outlineLevel="0" collapsed="false">
      <c r="A1" s="48"/>
      <c r="B1" s="48"/>
      <c r="C1" s="48"/>
      <c r="D1" s="48"/>
      <c r="E1" s="48"/>
      <c r="F1" s="48"/>
      <c r="G1" s="48"/>
      <c r="H1" s="48"/>
    </row>
    <row r="2" customFormat="false" ht="12.8" hidden="false" customHeight="true" outlineLevel="0" collapsed="false">
      <c r="A2" s="48"/>
      <c r="B2" s="48"/>
      <c r="C2" s="48"/>
      <c r="D2" s="48"/>
      <c r="E2" s="48"/>
      <c r="F2" s="48"/>
      <c r="G2" s="48"/>
      <c r="H2" s="48"/>
    </row>
    <row r="3" customFormat="false" ht="12.8" hidden="false" customHeight="true" outlineLevel="0" collapsed="false">
      <c r="A3" s="48"/>
      <c r="B3" s="48"/>
      <c r="C3" s="48"/>
      <c r="D3" s="48"/>
      <c r="E3" s="48"/>
      <c r="F3" s="48"/>
      <c r="G3" s="48"/>
      <c r="H3" s="48"/>
    </row>
    <row r="4" customFormat="false" ht="12.8" hidden="false" customHeight="true" outlineLevel="0" collapsed="false">
      <c r="A4" s="48"/>
      <c r="B4" s="48"/>
      <c r="C4" s="48"/>
      <c r="D4" s="48"/>
      <c r="E4" s="48"/>
      <c r="F4" s="48"/>
      <c r="G4" s="48"/>
      <c r="H4" s="48"/>
    </row>
    <row r="5" customFormat="false" ht="12.8" hidden="false" customHeight="true" outlineLevel="0" collapsed="false">
      <c r="A5" s="49" t="s">
        <v>391</v>
      </c>
      <c r="B5" s="49"/>
      <c r="C5" s="49"/>
      <c r="D5" s="49"/>
      <c r="E5" s="49"/>
      <c r="F5" s="49"/>
      <c r="G5" s="49"/>
      <c r="H5" s="49"/>
    </row>
    <row r="6" customFormat="false" ht="12.8" hidden="false" customHeight="true" outlineLevel="0" collapsed="false">
      <c r="A6" s="49" t="s">
        <v>392</v>
      </c>
      <c r="B6" s="49"/>
      <c r="C6" s="49"/>
      <c r="D6" s="49"/>
      <c r="E6" s="49"/>
      <c r="F6" s="49"/>
      <c r="G6" s="49"/>
      <c r="H6" s="49"/>
    </row>
    <row r="7" customFormat="false" ht="12.8" hidden="false" customHeight="true" outlineLevel="0" collapsed="false">
      <c r="A7" s="50"/>
      <c r="B7" s="50"/>
      <c r="C7" s="50"/>
      <c r="D7" s="50"/>
      <c r="E7" s="50"/>
      <c r="F7" s="50"/>
      <c r="G7" s="50"/>
      <c r="H7" s="50"/>
    </row>
    <row r="8" customFormat="false" ht="15.75" hidden="false" customHeight="true" outlineLevel="0" collapsed="false">
      <c r="A8" s="51" t="s">
        <v>393</v>
      </c>
      <c r="B8" s="51"/>
      <c r="C8" s="51"/>
      <c r="D8" s="51"/>
      <c r="E8" s="51"/>
      <c r="F8" s="51"/>
      <c r="G8" s="51"/>
      <c r="H8" s="51"/>
    </row>
    <row r="9" customFormat="false" ht="20.85" hidden="false" customHeight="false" outlineLevel="0" collapsed="false">
      <c r="A9" s="52" t="s">
        <v>394</v>
      </c>
      <c r="B9" s="53" t="s">
        <v>395</v>
      </c>
      <c r="C9" s="53" t="s">
        <v>396</v>
      </c>
      <c r="D9" s="53" t="s">
        <v>397</v>
      </c>
      <c r="E9" s="54" t="s">
        <v>398</v>
      </c>
      <c r="F9" s="55" t="s">
        <v>399</v>
      </c>
      <c r="G9" s="53" t="s">
        <v>400</v>
      </c>
      <c r="H9" s="56" t="s">
        <v>401</v>
      </c>
    </row>
    <row r="10" customFormat="false" ht="59.7" hidden="false" customHeight="false" outlineLevel="0" collapsed="false">
      <c r="A10" s="57" t="s">
        <v>402</v>
      </c>
      <c r="B10" s="58" t="n">
        <v>1</v>
      </c>
      <c r="C10" s="59" t="str">
        <f aca="false">Item1!B3</f>
        <v>Salvador - SEDE, ANEXOS I e II e CAT 35 aplicações, em áreas de no mínimo 50 m² (estimado) e no máximo 500 m² (estimado), no edifício sede e seus anexos; e 22 aplicações no CAT, em área de 3.154 m²</v>
      </c>
      <c r="D10" s="58" t="str">
        <f aca="false">Item1!C3</f>
        <v>metro quadrado</v>
      </c>
      <c r="E10" s="59" t="n">
        <f aca="false">Item1!D3</f>
        <v>86888</v>
      </c>
      <c r="F10" s="60" t="n">
        <f aca="false">Item1!E3</f>
        <v>0.58</v>
      </c>
      <c r="G10" s="61" t="n">
        <f aca="false">(ROUND(F10,2)*E10)</f>
        <v>50395.04</v>
      </c>
      <c r="H10" s="62" t="s">
        <v>402</v>
      </c>
    </row>
    <row r="11" customFormat="false" ht="12.75" hidden="false" customHeight="true" outlineLevel="0" collapsed="false">
      <c r="A11" s="57" t="s">
        <v>403</v>
      </c>
      <c r="B11" s="63" t="n">
        <v>2</v>
      </c>
      <c r="C11" s="59" t="str">
        <f aca="false">Item2!B3</f>
        <v>Araci</v>
      </c>
      <c r="D11" s="58" t="str">
        <f aca="false">Item2!C3</f>
        <v>metro quadrado</v>
      </c>
      <c r="E11" s="59" t="n">
        <f aca="false">Item2!D3</f>
        <v>69</v>
      </c>
      <c r="F11" s="64" t="n">
        <f aca="false">Item2!E3</f>
        <v>37.1</v>
      </c>
      <c r="G11" s="65" t="n">
        <f aca="false">(ROUND(F11,2)*E11)</f>
        <v>2559.9</v>
      </c>
      <c r="H11" s="62" t="n">
        <f aca="false">SUM(G11:G29)</f>
        <v>55092.18</v>
      </c>
    </row>
    <row r="12" customFormat="false" ht="15" hidden="false" customHeight="true" outlineLevel="0" collapsed="false">
      <c r="A12" s="57"/>
      <c r="B12" s="66" t="n">
        <v>3</v>
      </c>
      <c r="C12" s="59" t="str">
        <f aca="false">Item3!B3</f>
        <v>Chorrochó</v>
      </c>
      <c r="D12" s="58" t="str">
        <f aca="false">Item3!C3</f>
        <v>metro quadrado</v>
      </c>
      <c r="E12" s="59" t="n">
        <f aca="false">Item3!D3</f>
        <v>51</v>
      </c>
      <c r="F12" s="64" t="n">
        <f aca="false">Item3!E3</f>
        <v>34.94</v>
      </c>
      <c r="G12" s="67" t="n">
        <f aca="false">(ROUND(F12,2)*E12)</f>
        <v>1781.94</v>
      </c>
      <c r="H12" s="62"/>
    </row>
    <row r="13" customFormat="false" ht="15" hidden="false" customHeight="true" outlineLevel="0" collapsed="false">
      <c r="A13" s="57"/>
      <c r="B13" s="66" t="n">
        <v>4</v>
      </c>
      <c r="C13" s="59" t="str">
        <f aca="false">Item4!B3</f>
        <v>Curaçá</v>
      </c>
      <c r="D13" s="58" t="str">
        <f aca="false">Item4!C3</f>
        <v>metro quadrado</v>
      </c>
      <c r="E13" s="59" t="n">
        <f aca="false">Item4!D3</f>
        <v>45</v>
      </c>
      <c r="F13" s="64" t="n">
        <f aca="false">Item4!E3</f>
        <v>63.95</v>
      </c>
      <c r="G13" s="67" t="n">
        <f aca="false">(ROUND(F13,2)*E13)</f>
        <v>2877.75</v>
      </c>
      <c r="H13" s="62"/>
    </row>
    <row r="14" customFormat="false" ht="15" hidden="false" customHeight="true" outlineLevel="0" collapsed="false">
      <c r="A14" s="57"/>
      <c r="B14" s="66" t="n">
        <v>5</v>
      </c>
      <c r="C14" s="59" t="str">
        <f aca="false">Item5!B3</f>
        <v>Cícero Dantas</v>
      </c>
      <c r="D14" s="58" t="str">
        <f aca="false">Item5!C3</f>
        <v>metro quadrado</v>
      </c>
      <c r="E14" s="59" t="n">
        <f aca="false">Item5!D3</f>
        <v>180</v>
      </c>
      <c r="F14" s="64" t="n">
        <f aca="false">Item5!E3</f>
        <v>4.34</v>
      </c>
      <c r="G14" s="67" t="n">
        <f aca="false">(ROUND(F14,2)*E14)</f>
        <v>781.2</v>
      </c>
      <c r="H14" s="62"/>
    </row>
    <row r="15" customFormat="false" ht="15" hidden="false" customHeight="true" outlineLevel="0" collapsed="false">
      <c r="A15" s="57"/>
      <c r="B15" s="66" t="n">
        <v>6</v>
      </c>
      <c r="C15" s="59" t="str">
        <f aca="false">Item6!B3</f>
        <v>Esplanada</v>
      </c>
      <c r="D15" s="58" t="str">
        <f aca="false">Item6!C3</f>
        <v>metro quadrado</v>
      </c>
      <c r="E15" s="59" t="n">
        <f aca="false">Item6!D3</f>
        <v>75</v>
      </c>
      <c r="F15" s="64" t="n">
        <f aca="false">Item6!E3</f>
        <v>56.25</v>
      </c>
      <c r="G15" s="67" t="n">
        <f aca="false">(ROUND(F15,2)*E15)</f>
        <v>4218.75</v>
      </c>
      <c r="H15" s="62"/>
    </row>
    <row r="16" customFormat="false" ht="15" hidden="false" customHeight="true" outlineLevel="0" collapsed="false">
      <c r="A16" s="57"/>
      <c r="B16" s="66" t="n">
        <v>7</v>
      </c>
      <c r="C16" s="59" t="str">
        <f aca="false">Item7!B3</f>
        <v>Euclides da Cunha</v>
      </c>
      <c r="D16" s="58" t="str">
        <f aca="false">Item7!C3</f>
        <v>metro quadrado</v>
      </c>
      <c r="E16" s="59" t="n">
        <f aca="false">Item7!D3</f>
        <v>662</v>
      </c>
      <c r="F16" s="64" t="n">
        <f aca="false">Item7!E3</f>
        <v>5.22</v>
      </c>
      <c r="G16" s="67" t="n">
        <f aca="false">(ROUND(F16,2)*E16)</f>
        <v>3455.64</v>
      </c>
      <c r="H16" s="62"/>
    </row>
    <row r="17" customFormat="false" ht="15" hidden="false" customHeight="true" outlineLevel="0" collapsed="false">
      <c r="A17" s="57"/>
      <c r="B17" s="66" t="n">
        <v>8</v>
      </c>
      <c r="C17" s="59" t="str">
        <f aca="false">Item8!B3</f>
        <v>Inhambupe</v>
      </c>
      <c r="D17" s="58" t="str">
        <f aca="false">Item8!C3</f>
        <v>metro quadrado</v>
      </c>
      <c r="E17" s="59" t="n">
        <f aca="false">Item8!D3</f>
        <v>210</v>
      </c>
      <c r="F17" s="64" t="n">
        <f aca="false">Item8!E3</f>
        <v>19.06</v>
      </c>
      <c r="G17" s="67" t="n">
        <f aca="false">(ROUND(F17,2)*E17)</f>
        <v>4002.6</v>
      </c>
      <c r="H17" s="62"/>
    </row>
    <row r="18" customFormat="false" ht="15" hidden="false" customHeight="true" outlineLevel="0" collapsed="false">
      <c r="A18" s="57"/>
      <c r="B18" s="66" t="n">
        <v>9</v>
      </c>
      <c r="C18" s="59" t="str">
        <f aca="false">Item9!B3</f>
        <v>Jeremoabo</v>
      </c>
      <c r="D18" s="58" t="str">
        <f aca="false">Item9!C3</f>
        <v>metro quadrado</v>
      </c>
      <c r="E18" s="59" t="n">
        <f aca="false">Item9!D3</f>
        <v>618</v>
      </c>
      <c r="F18" s="64" t="n">
        <f aca="false">Item9!E3</f>
        <v>2.58</v>
      </c>
      <c r="G18" s="67" t="n">
        <f aca="false">(ROUND(F18,2)*E18)</f>
        <v>1594.44</v>
      </c>
      <c r="H18" s="62"/>
    </row>
    <row r="19" customFormat="false" ht="15" hidden="false" customHeight="true" outlineLevel="0" collapsed="false">
      <c r="A19" s="57"/>
      <c r="B19" s="66" t="n">
        <v>10</v>
      </c>
      <c r="C19" s="59" t="str">
        <f aca="false">Item10!B3</f>
        <v>Monte Santo</v>
      </c>
      <c r="D19" s="58" t="str">
        <f aca="false">Item10!C3</f>
        <v>metro quadrado</v>
      </c>
      <c r="E19" s="59" t="n">
        <f aca="false">Item10!D3</f>
        <v>437</v>
      </c>
      <c r="F19" s="64" t="n">
        <f aca="false">Item10!E3</f>
        <v>9.07</v>
      </c>
      <c r="G19" s="67" t="n">
        <f aca="false">(ROUND(F19,2)*E19)</f>
        <v>3963.59</v>
      </c>
      <c r="H19" s="62"/>
    </row>
    <row r="20" customFormat="false" ht="15" hidden="false" customHeight="true" outlineLevel="0" collapsed="false">
      <c r="A20" s="57"/>
      <c r="B20" s="66" t="n">
        <v>11</v>
      </c>
      <c r="C20" s="59" t="str">
        <f aca="false">Item11!B3</f>
        <v>Nova Soure</v>
      </c>
      <c r="D20" s="58" t="str">
        <f aca="false">Item11!C3</f>
        <v>metro quadrado</v>
      </c>
      <c r="E20" s="59" t="n">
        <f aca="false">Item11!D3</f>
        <v>303</v>
      </c>
      <c r="F20" s="64" t="n">
        <f aca="false">Item11!E3</f>
        <v>10.05</v>
      </c>
      <c r="G20" s="67" t="n">
        <f aca="false">(ROUND(F20,2)*E20)</f>
        <v>3045.15</v>
      </c>
      <c r="H20" s="62"/>
    </row>
    <row r="21" customFormat="false" ht="15" hidden="false" customHeight="true" outlineLevel="0" collapsed="false">
      <c r="A21" s="57"/>
      <c r="B21" s="66" t="n">
        <v>12</v>
      </c>
      <c r="C21" s="59" t="str">
        <f aca="false">Item12!B3</f>
        <v>Olindina (Arquivo)</v>
      </c>
      <c r="D21" s="58" t="str">
        <f aca="false">Item12!C3</f>
        <v>metro quadrado</v>
      </c>
      <c r="E21" s="59" t="n">
        <f aca="false">Item12!D3</f>
        <v>179</v>
      </c>
      <c r="F21" s="64" t="n">
        <f aca="false">Item12!E3</f>
        <v>19.42</v>
      </c>
      <c r="G21" s="67" t="n">
        <f aca="false">(ROUND(F21,2)*E21)</f>
        <v>3476.18</v>
      </c>
      <c r="H21" s="62"/>
    </row>
    <row r="22" customFormat="false" ht="15" hidden="false" customHeight="true" outlineLevel="0" collapsed="false">
      <c r="A22" s="57"/>
      <c r="B22" s="66" t="n">
        <v>13</v>
      </c>
      <c r="C22" s="59" t="str">
        <f aca="false">Item13!B3</f>
        <v>Olindina</v>
      </c>
      <c r="D22" s="58" t="str">
        <f aca="false">Item13!C3</f>
        <v>metro quadrado</v>
      </c>
      <c r="E22" s="59" t="n">
        <f aca="false">Item13!D3</f>
        <v>96</v>
      </c>
      <c r="F22" s="64" t="n">
        <f aca="false">Item13!E3</f>
        <v>29.66</v>
      </c>
      <c r="G22" s="67" t="n">
        <f aca="false">(ROUND(F22,2)*E22)</f>
        <v>2847.36</v>
      </c>
      <c r="H22" s="62"/>
    </row>
    <row r="23" customFormat="false" ht="15" hidden="false" customHeight="true" outlineLevel="0" collapsed="false">
      <c r="A23" s="57"/>
      <c r="B23" s="66" t="n">
        <v>14</v>
      </c>
      <c r="C23" s="59" t="str">
        <f aca="false">Item14!B3</f>
        <v>Paripiranga</v>
      </c>
      <c r="D23" s="58" t="str">
        <f aca="false">Item14!C3</f>
        <v>metro quadrado</v>
      </c>
      <c r="E23" s="59" t="n">
        <f aca="false">Item14!D3</f>
        <v>135</v>
      </c>
      <c r="F23" s="64" t="n">
        <f aca="false">Item14!E3</f>
        <v>19.41</v>
      </c>
      <c r="G23" s="67" t="n">
        <f aca="false">(ROUND(F23,2)*E23)</f>
        <v>2620.35</v>
      </c>
      <c r="H23" s="62"/>
    </row>
    <row r="24" customFormat="false" ht="15" hidden="false" customHeight="true" outlineLevel="0" collapsed="false">
      <c r="A24" s="57"/>
      <c r="B24" s="66" t="n">
        <v>15</v>
      </c>
      <c r="C24" s="59" t="str">
        <f aca="false">Item15!B3</f>
        <v>Paulo Afonso</v>
      </c>
      <c r="D24" s="58" t="str">
        <f aca="false">Item15!C3</f>
        <v>metro quadrado</v>
      </c>
      <c r="E24" s="59" t="n">
        <f aca="false">Item15!D3</f>
        <v>810</v>
      </c>
      <c r="F24" s="64" t="n">
        <f aca="false">Item15!E3</f>
        <v>0.68</v>
      </c>
      <c r="G24" s="67" t="n">
        <f aca="false">(ROUND(F24,2)*E24)</f>
        <v>550.8</v>
      </c>
      <c r="H24" s="62"/>
    </row>
    <row r="25" customFormat="false" ht="15" hidden="false" customHeight="true" outlineLevel="0" collapsed="false">
      <c r="A25" s="57"/>
      <c r="B25" s="66" t="n">
        <v>16</v>
      </c>
      <c r="C25" s="59" t="str">
        <f aca="false">Item16!B3</f>
        <v>Paulo Afonso (Pólo de Urnas)</v>
      </c>
      <c r="D25" s="58" t="str">
        <f aca="false">Item16!C3</f>
        <v>metro quadrado</v>
      </c>
      <c r="E25" s="59" t="n">
        <f aca="false">Item16!D3</f>
        <v>712</v>
      </c>
      <c r="F25" s="64" t="n">
        <f aca="false">Item16!E3</f>
        <v>0.74</v>
      </c>
      <c r="G25" s="67" t="n">
        <f aca="false">(ROUND(F25,2)*E25)</f>
        <v>526.88</v>
      </c>
      <c r="H25" s="62"/>
    </row>
    <row r="26" customFormat="false" ht="15" hidden="false" customHeight="true" outlineLevel="0" collapsed="false">
      <c r="A26" s="57"/>
      <c r="B26" s="66" t="n">
        <v>17</v>
      </c>
      <c r="C26" s="59" t="str">
        <f aca="false">Item17!B3</f>
        <v>Ribeira do Pombal</v>
      </c>
      <c r="D26" s="58" t="str">
        <f aca="false">Item17!C3</f>
        <v>metro quadrado</v>
      </c>
      <c r="E26" s="59" t="n">
        <f aca="false">Item17!D3</f>
        <v>1200</v>
      </c>
      <c r="F26" s="64" t="n">
        <f aca="false">Item17!E3</f>
        <v>3.11</v>
      </c>
      <c r="G26" s="67" t="n">
        <f aca="false">(ROUND(F26,2)*E26)</f>
        <v>3732</v>
      </c>
      <c r="H26" s="62"/>
    </row>
    <row r="27" customFormat="false" ht="15" hidden="false" customHeight="true" outlineLevel="0" collapsed="false">
      <c r="A27" s="57"/>
      <c r="B27" s="66" t="n">
        <v>18</v>
      </c>
      <c r="C27" s="59" t="str">
        <f aca="false">Item18!B3</f>
        <v>Santa Bárbara</v>
      </c>
      <c r="D27" s="58" t="str">
        <f aca="false">Item18!C3</f>
        <v>metro quadrado</v>
      </c>
      <c r="E27" s="59" t="n">
        <f aca="false">Item18!D3</f>
        <v>105</v>
      </c>
      <c r="F27" s="64" t="n">
        <f aca="false">Item18!E3</f>
        <v>47.55</v>
      </c>
      <c r="G27" s="67" t="n">
        <f aca="false">(ROUND(F27,2)*E27)</f>
        <v>4992.75</v>
      </c>
      <c r="H27" s="62"/>
    </row>
    <row r="28" customFormat="false" ht="15" hidden="false" customHeight="true" outlineLevel="0" collapsed="false">
      <c r="A28" s="57"/>
      <c r="B28" s="66" t="n">
        <v>19</v>
      </c>
      <c r="C28" s="59" t="str">
        <f aca="false">Item19!B3</f>
        <v>Serrinha</v>
      </c>
      <c r="D28" s="58" t="str">
        <f aca="false">Item19!C3</f>
        <v>metro quadrado</v>
      </c>
      <c r="E28" s="59" t="n">
        <f aca="false">Item19!D3</f>
        <v>240</v>
      </c>
      <c r="F28" s="64" t="n">
        <f aca="false">Item19!E3</f>
        <v>19.92</v>
      </c>
      <c r="G28" s="67" t="n">
        <f aca="false">(ROUND(F28,2)*E28)</f>
        <v>4780.8</v>
      </c>
      <c r="H28" s="62"/>
    </row>
    <row r="29" customFormat="false" ht="15" hidden="false" customHeight="true" outlineLevel="0" collapsed="false">
      <c r="A29" s="57"/>
      <c r="B29" s="68" t="n">
        <v>20</v>
      </c>
      <c r="C29" s="59" t="str">
        <f aca="false">Item20!B3</f>
        <v>Tucano</v>
      </c>
      <c r="D29" s="58" t="str">
        <f aca="false">Item20!C3</f>
        <v>metro quadrado</v>
      </c>
      <c r="E29" s="59" t="n">
        <f aca="false">Item20!D3</f>
        <v>615</v>
      </c>
      <c r="F29" s="64" t="n">
        <f aca="false">Item20!E3</f>
        <v>5.34</v>
      </c>
      <c r="G29" s="69" t="n">
        <f aca="false">(ROUND(F29,2)*E29)</f>
        <v>3284.1</v>
      </c>
      <c r="H29" s="62"/>
    </row>
    <row r="30" customFormat="false" ht="12.75" hidden="false" customHeight="true" outlineLevel="0" collapsed="false">
      <c r="A30" s="57" t="s">
        <v>404</v>
      </c>
      <c r="B30" s="63" t="n">
        <v>21</v>
      </c>
      <c r="C30" s="59" t="str">
        <f aca="false">Item21!B3</f>
        <v>Angical</v>
      </c>
      <c r="D30" s="58" t="str">
        <f aca="false">Item21!C3</f>
        <v>metro quadrado</v>
      </c>
      <c r="E30" s="59" t="n">
        <f aca="false">Item21!D3</f>
        <v>491</v>
      </c>
      <c r="F30" s="64" t="n">
        <f aca="false">Item21!E3</f>
        <v>4.19</v>
      </c>
      <c r="G30" s="70" t="n">
        <f aca="false">(ROUND(F30,2)*E30)</f>
        <v>2057.29</v>
      </c>
      <c r="H30" s="62" t="n">
        <f aca="false">SUM(G30:G37)</f>
        <v>17211.1</v>
      </c>
    </row>
    <row r="31" customFormat="false" ht="15" hidden="false" customHeight="true" outlineLevel="0" collapsed="false">
      <c r="A31" s="57"/>
      <c r="B31" s="66" t="n">
        <v>22</v>
      </c>
      <c r="C31" s="59" t="str">
        <f aca="false">Item22!B3</f>
        <v>Barreiras</v>
      </c>
      <c r="D31" s="58" t="str">
        <f aca="false">Item22!C3</f>
        <v>metro quadrado</v>
      </c>
      <c r="E31" s="59" t="n">
        <f aca="false">Item22!D3</f>
        <v>1532</v>
      </c>
      <c r="F31" s="64" t="n">
        <f aca="false">Item22!E3</f>
        <v>0.96</v>
      </c>
      <c r="G31" s="67" t="n">
        <f aca="false">(ROUND(F31,2)*E31)</f>
        <v>1470.72</v>
      </c>
      <c r="H31" s="62"/>
    </row>
    <row r="32" customFormat="false" ht="15" hidden="false" customHeight="true" outlineLevel="0" collapsed="false">
      <c r="A32" s="57"/>
      <c r="B32" s="66" t="n">
        <v>23</v>
      </c>
      <c r="C32" s="59" t="str">
        <f aca="false">Item23!B3</f>
        <v>Cotegipe</v>
      </c>
      <c r="D32" s="58" t="str">
        <f aca="false">Item23!C3</f>
        <v>metro quadrado</v>
      </c>
      <c r="E32" s="59" t="n">
        <f aca="false">Item23!D3</f>
        <v>51</v>
      </c>
      <c r="F32" s="64" t="n">
        <f aca="false">Item23!E3</f>
        <v>53.79</v>
      </c>
      <c r="G32" s="67" t="n">
        <f aca="false">(ROUND(F32,2)*E32)</f>
        <v>2743.29</v>
      </c>
      <c r="H32" s="62"/>
    </row>
    <row r="33" customFormat="false" ht="15" hidden="false" customHeight="true" outlineLevel="0" collapsed="false">
      <c r="A33" s="57"/>
      <c r="B33" s="66" t="n">
        <v>24</v>
      </c>
      <c r="C33" s="59" t="str">
        <f aca="false">Item24!B3</f>
        <v>Formosa do Rio Preto</v>
      </c>
      <c r="D33" s="58" t="str">
        <f aca="false">Item24!C3</f>
        <v>metro quadrado</v>
      </c>
      <c r="E33" s="59" t="n">
        <f aca="false">Item24!D3</f>
        <v>96</v>
      </c>
      <c r="F33" s="64" t="n">
        <f aca="false">Item24!E3</f>
        <v>31.04</v>
      </c>
      <c r="G33" s="67" t="n">
        <f aca="false">(ROUND(F33,2)*E33)</f>
        <v>2979.84</v>
      </c>
      <c r="H33" s="62"/>
    </row>
    <row r="34" customFormat="false" ht="15" hidden="false" customHeight="true" outlineLevel="0" collapsed="false">
      <c r="A34" s="57"/>
      <c r="B34" s="66" t="n">
        <v>25</v>
      </c>
      <c r="C34" s="59" t="str">
        <f aca="false">Item25!B3</f>
        <v>Luís Eduardo Magalhães</v>
      </c>
      <c r="D34" s="58" t="str">
        <f aca="false">Item25!C3</f>
        <v>metro quadrado</v>
      </c>
      <c r="E34" s="59" t="n">
        <f aca="false">Item25!D3</f>
        <v>413</v>
      </c>
      <c r="F34" s="64" t="n">
        <f aca="false">Item25!E3</f>
        <v>1.29</v>
      </c>
      <c r="G34" s="67" t="n">
        <f aca="false">(ROUND(F34,2)*E34)</f>
        <v>532.77</v>
      </c>
      <c r="H34" s="62"/>
    </row>
    <row r="35" customFormat="false" ht="15" hidden="false" customHeight="true" outlineLevel="0" collapsed="false">
      <c r="A35" s="57"/>
      <c r="B35" s="66" t="n">
        <v>26</v>
      </c>
      <c r="C35" s="59" t="str">
        <f aca="false">Item26!B3</f>
        <v>Riachão das Neves</v>
      </c>
      <c r="D35" s="58" t="str">
        <f aca="false">Item26!C3</f>
        <v>metro quadrado</v>
      </c>
      <c r="E35" s="59" t="n">
        <f aca="false">Item26!D3</f>
        <v>57</v>
      </c>
      <c r="F35" s="64" t="n">
        <f aca="false">Item26!E3</f>
        <v>33.91</v>
      </c>
      <c r="G35" s="67" t="n">
        <f aca="false">(ROUND(F35,2)*E35)</f>
        <v>1932.87</v>
      </c>
      <c r="H35" s="62"/>
    </row>
    <row r="36" customFormat="false" ht="15" hidden="false" customHeight="true" outlineLevel="0" collapsed="false">
      <c r="A36" s="57"/>
      <c r="B36" s="66" t="n">
        <v>27</v>
      </c>
      <c r="C36" s="59" t="str">
        <f aca="false">Item27!B3</f>
        <v>Santa Rita de Cássia</v>
      </c>
      <c r="D36" s="58" t="str">
        <f aca="false">Item27!C3</f>
        <v>metro quadrado</v>
      </c>
      <c r="E36" s="59" t="n">
        <f aca="false">Item27!D3</f>
        <v>111</v>
      </c>
      <c r="F36" s="64" t="n">
        <f aca="false">Item27!E3</f>
        <v>32.76</v>
      </c>
      <c r="G36" s="67" t="n">
        <f aca="false">(ROUND(F36,2)*E36)</f>
        <v>3636.36</v>
      </c>
      <c r="H36" s="62"/>
    </row>
    <row r="37" customFormat="false" ht="15" hidden="false" customHeight="true" outlineLevel="0" collapsed="false">
      <c r="A37" s="57"/>
      <c r="B37" s="68" t="n">
        <v>28</v>
      </c>
      <c r="C37" s="59" t="str">
        <f aca="false">Item28!B3</f>
        <v>São Desidério</v>
      </c>
      <c r="D37" s="58" t="str">
        <f aca="false">Item28!C3</f>
        <v>metro quadrado</v>
      </c>
      <c r="E37" s="59" t="n">
        <f aca="false">Item28!D3</f>
        <v>78</v>
      </c>
      <c r="F37" s="64" t="n">
        <f aca="false">Item28!E3</f>
        <v>23.82</v>
      </c>
      <c r="G37" s="69" t="n">
        <f aca="false">(ROUND(F37,2)*E37)</f>
        <v>1857.96</v>
      </c>
      <c r="H37" s="62"/>
    </row>
    <row r="38" customFormat="false" ht="12.75" hidden="false" customHeight="true" outlineLevel="0" collapsed="false">
      <c r="A38" s="57" t="s">
        <v>405</v>
      </c>
      <c r="B38" s="63" t="n">
        <v>29</v>
      </c>
      <c r="C38" s="59" t="str">
        <f aca="false">Item29!B3</f>
        <v>Bom Jesus da Lapa</v>
      </c>
      <c r="D38" s="58" t="str">
        <f aca="false">Item29!C3</f>
        <v>metro quadrado</v>
      </c>
      <c r="E38" s="59" t="n">
        <f aca="false">Item29!D3</f>
        <v>126</v>
      </c>
      <c r="F38" s="64" t="n">
        <f aca="false">Item29!E3</f>
        <v>13.8</v>
      </c>
      <c r="G38" s="70" t="n">
        <f aca="false">(ROUND(F38,2)*E38)</f>
        <v>1738.8</v>
      </c>
      <c r="H38" s="62" t="n">
        <f aca="false">SUM(G38:G48)</f>
        <v>22838.67</v>
      </c>
    </row>
    <row r="39" customFormat="false" ht="15" hidden="false" customHeight="true" outlineLevel="0" collapsed="false">
      <c r="A39" s="57"/>
      <c r="B39" s="66" t="n">
        <v>30</v>
      </c>
      <c r="C39" s="59" t="str">
        <f aca="false">Item30!B3</f>
        <v>Bom Jesus da Lapa (Pólo de Urnas)</v>
      </c>
      <c r="D39" s="58" t="str">
        <f aca="false">Item30!C3</f>
        <v>metro quadrado</v>
      </c>
      <c r="E39" s="59" t="n">
        <f aca="false">Item30!D3</f>
        <v>900</v>
      </c>
      <c r="F39" s="64" t="n">
        <f aca="false">Item30!E3</f>
        <v>2.21</v>
      </c>
      <c r="G39" s="67" t="n">
        <f aca="false">(ROUND(F39,2)*E39)</f>
        <v>1989</v>
      </c>
      <c r="H39" s="62"/>
    </row>
    <row r="40" customFormat="false" ht="15" hidden="false" customHeight="true" outlineLevel="0" collapsed="false">
      <c r="A40" s="57"/>
      <c r="B40" s="66" t="n">
        <v>31</v>
      </c>
      <c r="C40" s="59" t="str">
        <f aca="false">Item31!B3</f>
        <v>Coribe</v>
      </c>
      <c r="D40" s="58" t="str">
        <f aca="false">Item31!C3</f>
        <v>metro quadrado</v>
      </c>
      <c r="E40" s="59" t="n">
        <f aca="false">Item31!D3</f>
        <v>60</v>
      </c>
      <c r="F40" s="64" t="n">
        <f aca="false">Item31!E3</f>
        <v>23.87</v>
      </c>
      <c r="G40" s="67" t="n">
        <f aca="false">(ROUND(F40,2)*E40)</f>
        <v>1432.2</v>
      </c>
      <c r="H40" s="62"/>
    </row>
    <row r="41" customFormat="false" ht="15" hidden="false" customHeight="true" outlineLevel="0" collapsed="false">
      <c r="A41" s="57"/>
      <c r="B41" s="66" t="n">
        <v>32</v>
      </c>
      <c r="C41" s="59" t="str">
        <f aca="false">Item32!B3</f>
        <v>Correntina</v>
      </c>
      <c r="D41" s="58" t="str">
        <f aca="false">Item32!C3</f>
        <v>metro quadrado</v>
      </c>
      <c r="E41" s="59" t="n">
        <f aca="false">Item32!D3</f>
        <v>37</v>
      </c>
      <c r="F41" s="64" t="n">
        <f aca="false">Item32!E3</f>
        <v>12.95</v>
      </c>
      <c r="G41" s="67" t="n">
        <f aca="false">(ROUND(F41,2)*E41)</f>
        <v>479.15</v>
      </c>
      <c r="H41" s="62"/>
    </row>
    <row r="42" customFormat="false" ht="15" hidden="false" customHeight="true" outlineLevel="0" collapsed="false">
      <c r="A42" s="57"/>
      <c r="B42" s="66" t="n">
        <v>33</v>
      </c>
      <c r="C42" s="59" t="str">
        <f aca="false">Item33!B3</f>
        <v>Ibotirama</v>
      </c>
      <c r="D42" s="58" t="str">
        <f aca="false">Item33!C3</f>
        <v>metro quadrado</v>
      </c>
      <c r="E42" s="59" t="n">
        <f aca="false">Item33!D3</f>
        <v>195</v>
      </c>
      <c r="F42" s="64" t="n">
        <f aca="false">Item33!E3</f>
        <v>17.54</v>
      </c>
      <c r="G42" s="67" t="n">
        <f aca="false">(ROUND(F42,2)*E42)</f>
        <v>3420.3</v>
      </c>
      <c r="H42" s="62"/>
    </row>
    <row r="43" customFormat="false" ht="15" hidden="false" customHeight="true" outlineLevel="0" collapsed="false">
      <c r="A43" s="57"/>
      <c r="B43" s="66" t="n">
        <v>34</v>
      </c>
      <c r="C43" s="59" t="str">
        <f aca="false">Item34!B3</f>
        <v>Igaporã</v>
      </c>
      <c r="D43" s="58" t="str">
        <f aca="false">Item34!C3</f>
        <v>metro quadrado</v>
      </c>
      <c r="E43" s="59" t="n">
        <f aca="false">Item34!D3</f>
        <v>252</v>
      </c>
      <c r="F43" s="64" t="n">
        <f aca="false">Item34!E3</f>
        <v>11.97</v>
      </c>
      <c r="G43" s="67" t="n">
        <f aca="false">(ROUND(F43,2)*E43)</f>
        <v>3016.44</v>
      </c>
      <c r="H43" s="62"/>
    </row>
    <row r="44" customFormat="false" ht="15" hidden="false" customHeight="true" outlineLevel="0" collapsed="false">
      <c r="A44" s="57"/>
      <c r="B44" s="66" t="n">
        <v>35</v>
      </c>
      <c r="C44" s="59" t="str">
        <f aca="false">Item35!B3</f>
        <v>Macaúbas</v>
      </c>
      <c r="D44" s="58" t="str">
        <f aca="false">Item35!C3</f>
        <v>metro quadrado</v>
      </c>
      <c r="E44" s="59" t="n">
        <f aca="false">Item35!D3</f>
        <v>145</v>
      </c>
      <c r="F44" s="64" t="n">
        <f aca="false">Item35!E3</f>
        <v>29.2</v>
      </c>
      <c r="G44" s="67" t="n">
        <f aca="false">(ROUND(F44,2)*E44)</f>
        <v>4234</v>
      </c>
      <c r="H44" s="62"/>
    </row>
    <row r="45" customFormat="false" ht="15" hidden="false" customHeight="true" outlineLevel="0" collapsed="false">
      <c r="A45" s="57"/>
      <c r="B45" s="66" t="n">
        <v>36</v>
      </c>
      <c r="C45" s="59" t="str">
        <f aca="false">Item36!B3</f>
        <v>Riacho de Santana</v>
      </c>
      <c r="D45" s="58" t="str">
        <f aca="false">Item36!C3</f>
        <v>metro quadrado</v>
      </c>
      <c r="E45" s="59" t="n">
        <f aca="false">Item36!D3</f>
        <v>924</v>
      </c>
      <c r="F45" s="64" t="n">
        <f aca="false">Item36!E3</f>
        <v>2.49</v>
      </c>
      <c r="G45" s="67" t="n">
        <f aca="false">(ROUND(F45,2)*E45)</f>
        <v>2300.76</v>
      </c>
      <c r="H45" s="62"/>
    </row>
    <row r="46" customFormat="false" ht="15" hidden="false" customHeight="true" outlineLevel="0" collapsed="false">
      <c r="A46" s="57"/>
      <c r="B46" s="66" t="n">
        <v>37</v>
      </c>
      <c r="C46" s="59" t="str">
        <f aca="false">Item37!B3</f>
        <v>Santa Maria da Vitória</v>
      </c>
      <c r="D46" s="58" t="str">
        <f aca="false">Item37!C3</f>
        <v>metro quadrado</v>
      </c>
      <c r="E46" s="59" t="n">
        <f aca="false">Item37!D3</f>
        <v>114</v>
      </c>
      <c r="F46" s="64" t="n">
        <f aca="false">Item37!E3</f>
        <v>8.57</v>
      </c>
      <c r="G46" s="67" t="n">
        <f aca="false">(ROUND(F46,2)*E46)</f>
        <v>976.98</v>
      </c>
      <c r="H46" s="62"/>
    </row>
    <row r="47" customFormat="false" ht="15" hidden="false" customHeight="true" outlineLevel="0" collapsed="false">
      <c r="A47" s="57"/>
      <c r="B47" s="66" t="n">
        <v>38</v>
      </c>
      <c r="C47" s="59" t="str">
        <f aca="false">Item38!B3</f>
        <v>Santana</v>
      </c>
      <c r="D47" s="58" t="str">
        <f aca="false">Item38!C3</f>
        <v>metro quadrado</v>
      </c>
      <c r="E47" s="59" t="n">
        <f aca="false">Item38!D3</f>
        <v>117</v>
      </c>
      <c r="F47" s="64" t="n">
        <f aca="false">Item38!E3</f>
        <v>12.84</v>
      </c>
      <c r="G47" s="67" t="n">
        <f aca="false">(ROUND(F47,2)*E47)</f>
        <v>1502.28</v>
      </c>
      <c r="H47" s="62"/>
    </row>
    <row r="48" customFormat="false" ht="15" hidden="false" customHeight="true" outlineLevel="0" collapsed="false">
      <c r="A48" s="57"/>
      <c r="B48" s="68" t="n">
        <v>39</v>
      </c>
      <c r="C48" s="59" t="str">
        <f aca="false">Item39!B3</f>
        <v>Serra Dourada</v>
      </c>
      <c r="D48" s="58" t="str">
        <f aca="false">Item39!C3</f>
        <v>metro quadrado</v>
      </c>
      <c r="E48" s="59" t="n">
        <f aca="false">Item39!D3</f>
        <v>78</v>
      </c>
      <c r="F48" s="64" t="n">
        <f aca="false">Item39!E3</f>
        <v>22.42</v>
      </c>
      <c r="G48" s="69" t="n">
        <f aca="false">(ROUND(F48,2)*E48)</f>
        <v>1748.76</v>
      </c>
      <c r="H48" s="62"/>
    </row>
    <row r="49" customFormat="false" ht="12.75" hidden="false" customHeight="true" outlineLevel="0" collapsed="false">
      <c r="A49" s="57" t="s">
        <v>406</v>
      </c>
      <c r="B49" s="63" t="n">
        <v>40</v>
      </c>
      <c r="C49" s="59" t="str">
        <f aca="false">Item40!B3</f>
        <v>Brumado</v>
      </c>
      <c r="D49" s="58" t="str">
        <f aca="false">Item40!C3</f>
        <v>metro quadrado</v>
      </c>
      <c r="E49" s="59" t="n">
        <f aca="false">Item40!D3</f>
        <v>894</v>
      </c>
      <c r="F49" s="64" t="n">
        <f aca="false">Item40!E3</f>
        <v>0.56</v>
      </c>
      <c r="G49" s="70" t="n">
        <f aca="false">(ROUND(F49,2)*E49)</f>
        <v>500.64</v>
      </c>
      <c r="H49" s="62" t="n">
        <f aca="false">SUM(G49:G58)</f>
        <v>19828.24</v>
      </c>
    </row>
    <row r="50" customFormat="false" ht="15" hidden="false" customHeight="true" outlineLevel="0" collapsed="false">
      <c r="A50" s="57"/>
      <c r="B50" s="66" t="n">
        <v>41</v>
      </c>
      <c r="C50" s="59" t="str">
        <f aca="false">Item41!B3</f>
        <v>Caculé</v>
      </c>
      <c r="D50" s="58" t="str">
        <f aca="false">Item41!C3</f>
        <v>metro quadrado</v>
      </c>
      <c r="E50" s="59" t="n">
        <f aca="false">Item41!D3</f>
        <v>225</v>
      </c>
      <c r="F50" s="64" t="n">
        <f aca="false">Item41!E3</f>
        <v>7.02</v>
      </c>
      <c r="G50" s="67" t="n">
        <f aca="false">(ROUND(F50,2)*E50)</f>
        <v>1579.5</v>
      </c>
      <c r="H50" s="62"/>
    </row>
    <row r="51" customFormat="false" ht="15" hidden="false" customHeight="true" outlineLevel="0" collapsed="false">
      <c r="A51" s="57"/>
      <c r="B51" s="66" t="n">
        <v>42</v>
      </c>
      <c r="C51" s="59" t="str">
        <f aca="false">Item42!B3</f>
        <v>Caetité</v>
      </c>
      <c r="D51" s="58" t="str">
        <f aca="false">Item42!C3</f>
        <v>metro quadrado</v>
      </c>
      <c r="E51" s="59" t="n">
        <f aca="false">Item42!D3</f>
        <v>141</v>
      </c>
      <c r="F51" s="64" t="n">
        <f aca="false">Item42!E3</f>
        <v>9.14</v>
      </c>
      <c r="G51" s="67" t="n">
        <f aca="false">(ROUND(F51,2)*E51)</f>
        <v>1288.74</v>
      </c>
      <c r="H51" s="62"/>
    </row>
    <row r="52" customFormat="false" ht="15" hidden="false" customHeight="true" outlineLevel="0" collapsed="false">
      <c r="A52" s="57"/>
      <c r="B52" s="66" t="n">
        <v>43</v>
      </c>
      <c r="C52" s="59" t="str">
        <f aca="false">Item43!B3</f>
        <v>Carinhanha</v>
      </c>
      <c r="D52" s="58" t="str">
        <f aca="false">Item43!C3</f>
        <v>metro quadrado</v>
      </c>
      <c r="E52" s="59" t="n">
        <f aca="false">Item43!D3</f>
        <v>99</v>
      </c>
      <c r="F52" s="64" t="n">
        <f aca="false">Item43!E3</f>
        <v>33.17</v>
      </c>
      <c r="G52" s="67" t="n">
        <f aca="false">(ROUND(F52,2)*E52)</f>
        <v>3283.83</v>
      </c>
      <c r="H52" s="62"/>
    </row>
    <row r="53" customFormat="false" ht="15" hidden="false" customHeight="true" outlineLevel="0" collapsed="false">
      <c r="A53" s="57"/>
      <c r="B53" s="66" t="n">
        <v>44</v>
      </c>
      <c r="C53" s="59" t="str">
        <f aca="false">Item44!B3</f>
        <v>Guanambi</v>
      </c>
      <c r="D53" s="58" t="str">
        <f aca="false">Item44!C3</f>
        <v>metro quadrado</v>
      </c>
      <c r="E53" s="59" t="n">
        <f aca="false">Item44!D3</f>
        <v>1106</v>
      </c>
      <c r="F53" s="64" t="n">
        <f aca="false">Item44!E3</f>
        <v>0.74</v>
      </c>
      <c r="G53" s="67" t="n">
        <f aca="false">(ROUND(F53,2)*E53)</f>
        <v>818.44</v>
      </c>
      <c r="H53" s="62"/>
    </row>
    <row r="54" customFormat="false" ht="15" hidden="false" customHeight="true" outlineLevel="0" collapsed="false">
      <c r="A54" s="57"/>
      <c r="B54" s="66" t="n">
        <v>45</v>
      </c>
      <c r="C54" s="59" t="str">
        <f aca="false">Item45!B3</f>
        <v>Jacaraci</v>
      </c>
      <c r="D54" s="58" t="str">
        <f aca="false">Item45!C3</f>
        <v>metro quadrado</v>
      </c>
      <c r="E54" s="59" t="n">
        <f aca="false">Item45!D3</f>
        <v>489</v>
      </c>
      <c r="F54" s="64" t="n">
        <f aca="false">Item45!E3</f>
        <v>5.27</v>
      </c>
      <c r="G54" s="67" t="n">
        <f aca="false">(ROUND(F54,2)*E54)</f>
        <v>2577.03</v>
      </c>
      <c r="H54" s="62"/>
    </row>
    <row r="55" customFormat="false" ht="15" hidden="false" customHeight="true" outlineLevel="0" collapsed="false">
      <c r="A55" s="57"/>
      <c r="B55" s="66" t="n">
        <v>46</v>
      </c>
      <c r="C55" s="59" t="str">
        <f aca="false">Item46!B3</f>
        <v>Livramento de Nossa Senhora</v>
      </c>
      <c r="D55" s="58" t="str">
        <f aca="false">Item46!C3</f>
        <v>metro quadrado</v>
      </c>
      <c r="E55" s="59" t="n">
        <f aca="false">Item46!D3</f>
        <v>900</v>
      </c>
      <c r="F55" s="64" t="n">
        <f aca="false">Item46!E3</f>
        <v>3</v>
      </c>
      <c r="G55" s="67" t="n">
        <f aca="false">(ROUND(F55,2)*E55)</f>
        <v>2700</v>
      </c>
      <c r="H55" s="62"/>
    </row>
    <row r="56" customFormat="false" ht="15" hidden="false" customHeight="true" outlineLevel="0" collapsed="false">
      <c r="A56" s="57"/>
      <c r="B56" s="66" t="n">
        <v>47</v>
      </c>
      <c r="C56" s="59" t="str">
        <f aca="false">Item47!B3</f>
        <v>Palmas de Monte Alto</v>
      </c>
      <c r="D56" s="58" t="str">
        <f aca="false">Item47!C3</f>
        <v>metro quadrado</v>
      </c>
      <c r="E56" s="59" t="n">
        <f aca="false">Item47!D3</f>
        <v>60</v>
      </c>
      <c r="F56" s="64" t="n">
        <f aca="false">Item47!E3</f>
        <v>39.77</v>
      </c>
      <c r="G56" s="67" t="n">
        <f aca="false">(ROUND(F56,2)*E56)</f>
        <v>2386.2</v>
      </c>
      <c r="H56" s="62"/>
    </row>
    <row r="57" customFormat="false" ht="15" hidden="false" customHeight="true" outlineLevel="0" collapsed="false">
      <c r="A57" s="57"/>
      <c r="B57" s="66" t="n">
        <v>48</v>
      </c>
      <c r="C57" s="59" t="str">
        <f aca="false">Item48!B3</f>
        <v>Paramirim</v>
      </c>
      <c r="D57" s="58" t="str">
        <f aca="false">Item48!C3</f>
        <v>metro quadrado</v>
      </c>
      <c r="E57" s="59" t="n">
        <f aca="false">Item48!D3</f>
        <v>332</v>
      </c>
      <c r="F57" s="64" t="n">
        <f aca="false">Item48!E3</f>
        <v>5.46</v>
      </c>
      <c r="G57" s="67" t="n">
        <f aca="false">(ROUND(F57,2)*E57)</f>
        <v>1812.72</v>
      </c>
      <c r="H57" s="62"/>
    </row>
    <row r="58" customFormat="false" ht="15" hidden="false" customHeight="true" outlineLevel="0" collapsed="false">
      <c r="A58" s="57"/>
      <c r="B58" s="68" t="n">
        <v>49</v>
      </c>
      <c r="C58" s="59" t="str">
        <f aca="false">Item49!B3</f>
        <v>Urandi</v>
      </c>
      <c r="D58" s="58" t="str">
        <f aca="false">Item49!C3</f>
        <v>metro quadrado</v>
      </c>
      <c r="E58" s="59" t="n">
        <f aca="false">Item49!D3</f>
        <v>93</v>
      </c>
      <c r="F58" s="64" t="n">
        <f aca="false">Item49!E3</f>
        <v>30.98</v>
      </c>
      <c r="G58" s="69" t="n">
        <f aca="false">(ROUND(F58,2)*E58)</f>
        <v>2881.14</v>
      </c>
      <c r="H58" s="62"/>
    </row>
    <row r="59" customFormat="false" ht="12.75" hidden="false" customHeight="true" outlineLevel="0" collapsed="false">
      <c r="A59" s="57" t="s">
        <v>407</v>
      </c>
      <c r="B59" s="63" t="n">
        <v>50</v>
      </c>
      <c r="C59" s="59" t="str">
        <f aca="false">Item50!B3</f>
        <v>Andaraí</v>
      </c>
      <c r="D59" s="58" t="str">
        <f aca="false">Item50!C3</f>
        <v>metro quadrado</v>
      </c>
      <c r="E59" s="59" t="n">
        <f aca="false">Item50!D3</f>
        <v>60</v>
      </c>
      <c r="F59" s="64" t="n">
        <f aca="false">Item50!E3</f>
        <v>36.26</v>
      </c>
      <c r="G59" s="70" t="n">
        <f aca="false">(ROUND(F59,2)*E59)</f>
        <v>2175.6</v>
      </c>
      <c r="H59" s="62" t="n">
        <f aca="false">SUM(G59:G66)</f>
        <v>18863.12</v>
      </c>
    </row>
    <row r="60" customFormat="false" ht="15" hidden="false" customHeight="true" outlineLevel="0" collapsed="false">
      <c r="A60" s="57"/>
      <c r="B60" s="66" t="n">
        <v>51</v>
      </c>
      <c r="C60" s="59" t="str">
        <f aca="false">Item51!B3</f>
        <v>Barra da Estiva</v>
      </c>
      <c r="D60" s="58" t="str">
        <f aca="false">Item51!C3</f>
        <v>metro quadrado</v>
      </c>
      <c r="E60" s="59" t="n">
        <f aca="false">Item51!D3</f>
        <v>96</v>
      </c>
      <c r="F60" s="64" t="n">
        <f aca="false">Item51!E3</f>
        <v>33.05</v>
      </c>
      <c r="G60" s="67" t="n">
        <f aca="false">(ROUND(F60,2)*E60)</f>
        <v>3172.8</v>
      </c>
      <c r="H60" s="62"/>
    </row>
    <row r="61" customFormat="false" ht="15" hidden="false" customHeight="true" outlineLevel="0" collapsed="false">
      <c r="A61" s="57"/>
      <c r="B61" s="66" t="n">
        <v>52</v>
      </c>
      <c r="C61" s="59" t="str">
        <f aca="false">Item52!B3</f>
        <v>Itaberaba</v>
      </c>
      <c r="D61" s="58" t="str">
        <f aca="false">Item52!C3</f>
        <v>metro quadrado</v>
      </c>
      <c r="E61" s="59" t="n">
        <f aca="false">Item52!D3</f>
        <v>108</v>
      </c>
      <c r="F61" s="64" t="n">
        <f aca="false">Item52!E3</f>
        <v>29.81</v>
      </c>
      <c r="G61" s="67" t="n">
        <f aca="false">(ROUND(F61,2)*E61)</f>
        <v>3219.48</v>
      </c>
      <c r="H61" s="62"/>
    </row>
    <row r="62" customFormat="false" ht="15" hidden="false" customHeight="true" outlineLevel="0" collapsed="false">
      <c r="A62" s="57"/>
      <c r="B62" s="66" t="n">
        <v>53</v>
      </c>
      <c r="C62" s="59" t="str">
        <f aca="false">Item53!B3</f>
        <v>Ituaçu</v>
      </c>
      <c r="D62" s="58" t="str">
        <f aca="false">Item53!C3</f>
        <v>metro quadrado</v>
      </c>
      <c r="E62" s="59" t="n">
        <f aca="false">Item53!D3</f>
        <v>60</v>
      </c>
      <c r="F62" s="64" t="n">
        <f aca="false">Item53!E3</f>
        <v>60.35</v>
      </c>
      <c r="G62" s="67" t="n">
        <f aca="false">(ROUND(F62,2)*E62)</f>
        <v>3621</v>
      </c>
      <c r="H62" s="62"/>
    </row>
    <row r="63" customFormat="false" ht="15" hidden="false" customHeight="true" outlineLevel="0" collapsed="false">
      <c r="A63" s="57"/>
      <c r="B63" s="66" t="n">
        <v>54</v>
      </c>
      <c r="C63" s="59" t="str">
        <f aca="false">Item54!B3</f>
        <v>Lençóis</v>
      </c>
      <c r="D63" s="58" t="str">
        <f aca="false">Item54!C3</f>
        <v>metro quadrado</v>
      </c>
      <c r="E63" s="59" t="n">
        <f aca="false">Item54!D3</f>
        <v>78</v>
      </c>
      <c r="F63" s="64" t="n">
        <f aca="false">Item54!E3</f>
        <v>21.15</v>
      </c>
      <c r="G63" s="67" t="n">
        <f aca="false">(ROUND(F63,2)*E63)</f>
        <v>1649.7</v>
      </c>
      <c r="H63" s="62"/>
    </row>
    <row r="64" customFormat="false" ht="15" hidden="false" customHeight="true" outlineLevel="0" collapsed="false">
      <c r="A64" s="57"/>
      <c r="B64" s="66" t="n">
        <v>55</v>
      </c>
      <c r="C64" s="59" t="str">
        <f aca="false">Item55!B3</f>
        <v>Oliveira dos Brejinhos</v>
      </c>
      <c r="D64" s="58" t="str">
        <f aca="false">Item55!C3</f>
        <v>metro quadrado</v>
      </c>
      <c r="E64" s="59" t="n">
        <f aca="false">Item55!D3</f>
        <v>48</v>
      </c>
      <c r="F64" s="64" t="n">
        <f aca="false">Item55!E3</f>
        <v>40.29</v>
      </c>
      <c r="G64" s="67" t="n">
        <f aca="false">(ROUND(F64,2)*E64)</f>
        <v>1933.92</v>
      </c>
      <c r="H64" s="62"/>
    </row>
    <row r="65" customFormat="false" ht="15" hidden="false" customHeight="true" outlineLevel="0" collapsed="false">
      <c r="A65" s="57"/>
      <c r="B65" s="66" t="n">
        <v>56</v>
      </c>
      <c r="C65" s="59" t="str">
        <f aca="false">Item56!B3</f>
        <v>Piatã</v>
      </c>
      <c r="D65" s="58" t="str">
        <f aca="false">Item56!C3</f>
        <v>metro quadrado</v>
      </c>
      <c r="E65" s="59" t="n">
        <f aca="false">Item56!D3</f>
        <v>78</v>
      </c>
      <c r="F65" s="64" t="n">
        <f aca="false">Item56!E3</f>
        <v>32.47</v>
      </c>
      <c r="G65" s="67" t="n">
        <f aca="false">(ROUND(F65,2)*E65)</f>
        <v>2532.66</v>
      </c>
      <c r="H65" s="62"/>
    </row>
    <row r="66" customFormat="false" ht="15" hidden="false" customHeight="true" outlineLevel="0" collapsed="false">
      <c r="A66" s="57"/>
      <c r="B66" s="68" t="n">
        <v>57</v>
      </c>
      <c r="C66" s="59" t="str">
        <f aca="false">Item57!B3</f>
        <v>Seabra</v>
      </c>
      <c r="D66" s="58" t="str">
        <f aca="false">Item57!C3</f>
        <v>metro quadrado</v>
      </c>
      <c r="E66" s="59" t="n">
        <f aca="false">Item57!D3</f>
        <v>962</v>
      </c>
      <c r="F66" s="64" t="n">
        <f aca="false">Item57!E3</f>
        <v>0.58</v>
      </c>
      <c r="G66" s="69" t="n">
        <f aca="false">(ROUND(F66,2)*E66)</f>
        <v>557.96</v>
      </c>
      <c r="H66" s="62"/>
    </row>
    <row r="67" customFormat="false" ht="12.75" hidden="false" customHeight="true" outlineLevel="0" collapsed="false">
      <c r="A67" s="57" t="s">
        <v>408</v>
      </c>
      <c r="B67" s="63" t="n">
        <v>58</v>
      </c>
      <c r="C67" s="59" t="str">
        <f aca="false">Item58!B3</f>
        <v>Anagé</v>
      </c>
      <c r="D67" s="58" t="str">
        <f aca="false">Item58!C3</f>
        <v>metro quadrado</v>
      </c>
      <c r="E67" s="59" t="n">
        <f aca="false">Item58!D3</f>
        <v>60</v>
      </c>
      <c r="F67" s="64" t="n">
        <f aca="false">Item58!E3</f>
        <v>15.81</v>
      </c>
      <c r="G67" s="70" t="n">
        <f aca="false">(ROUND(F67,2)*E67)</f>
        <v>948.6</v>
      </c>
      <c r="H67" s="62" t="n">
        <f aca="false">SUM(G67:G85)</f>
        <v>40054.21</v>
      </c>
    </row>
    <row r="68" customFormat="false" ht="15" hidden="false" customHeight="true" outlineLevel="0" collapsed="false">
      <c r="A68" s="57"/>
      <c r="B68" s="66" t="n">
        <v>59</v>
      </c>
      <c r="C68" s="59" t="str">
        <f aca="false">Item59!B3</f>
        <v>Barra do Choça</v>
      </c>
      <c r="D68" s="58" t="str">
        <f aca="false">Item59!C3</f>
        <v>metro quadrado</v>
      </c>
      <c r="E68" s="59" t="n">
        <f aca="false">Item59!D3</f>
        <v>78</v>
      </c>
      <c r="F68" s="64" t="n">
        <f aca="false">Item59!E3</f>
        <v>10.19</v>
      </c>
      <c r="G68" s="67" t="n">
        <f aca="false">(ROUND(F68,2)*E68)</f>
        <v>794.82</v>
      </c>
      <c r="H68" s="62"/>
    </row>
    <row r="69" customFormat="false" ht="15" hidden="false" customHeight="true" outlineLevel="0" collapsed="false">
      <c r="A69" s="57"/>
      <c r="B69" s="66" t="n">
        <v>60</v>
      </c>
      <c r="C69" s="59" t="str">
        <f aca="false">Item60!B3</f>
        <v>Condeúba</v>
      </c>
      <c r="D69" s="58" t="str">
        <f aca="false">Item60!C3</f>
        <v>metro quadrado</v>
      </c>
      <c r="E69" s="59" t="n">
        <f aca="false">Item60!D3</f>
        <v>108</v>
      </c>
      <c r="F69" s="64" t="n">
        <f aca="false">Item60!E3</f>
        <v>19.8</v>
      </c>
      <c r="G69" s="67" t="n">
        <f aca="false">(ROUND(F69,2)*E69)</f>
        <v>2138.4</v>
      </c>
      <c r="H69" s="62"/>
    </row>
    <row r="70" customFormat="false" ht="15" hidden="false" customHeight="true" outlineLevel="0" collapsed="false">
      <c r="A70" s="57"/>
      <c r="B70" s="66" t="n">
        <v>61</v>
      </c>
      <c r="C70" s="59" t="str">
        <f aca="false">Item61!B3</f>
        <v>Condeúba (arquivo)</v>
      </c>
      <c r="D70" s="58" t="str">
        <f aca="false">Item61!C3</f>
        <v>metro quadrado</v>
      </c>
      <c r="E70" s="59" t="n">
        <f aca="false">Item61!D3</f>
        <v>96</v>
      </c>
      <c r="F70" s="64" t="n">
        <f aca="false">Item61!E3</f>
        <v>21.28</v>
      </c>
      <c r="G70" s="67" t="n">
        <f aca="false">(ROUND(F70,2)*E70)</f>
        <v>2042.88</v>
      </c>
      <c r="H70" s="62"/>
    </row>
    <row r="71" customFormat="false" ht="15" hidden="false" customHeight="true" outlineLevel="0" collapsed="false">
      <c r="A71" s="57"/>
      <c r="B71" s="66" t="n">
        <v>62</v>
      </c>
      <c r="C71" s="59" t="str">
        <f aca="false">Item62!B3</f>
        <v>Encruzilhada</v>
      </c>
      <c r="D71" s="58" t="str">
        <f aca="false">Item62!C3</f>
        <v>metro quadrado</v>
      </c>
      <c r="E71" s="59" t="n">
        <f aca="false">Item62!D3</f>
        <v>252</v>
      </c>
      <c r="F71" s="64" t="n">
        <f aca="false">Item62!E3</f>
        <v>6.69</v>
      </c>
      <c r="G71" s="67" t="n">
        <f aca="false">(ROUND(F71,2)*E71)</f>
        <v>1685.88</v>
      </c>
      <c r="H71" s="62"/>
    </row>
    <row r="72" customFormat="false" ht="15" hidden="false" customHeight="true" outlineLevel="0" collapsed="false">
      <c r="A72" s="57"/>
      <c r="B72" s="66" t="n">
        <v>63</v>
      </c>
      <c r="C72" s="59" t="str">
        <f aca="false">Item63!B3</f>
        <v>Iguaí</v>
      </c>
      <c r="D72" s="58" t="str">
        <f aca="false">Item63!C3</f>
        <v>metro quadrado</v>
      </c>
      <c r="E72" s="59" t="n">
        <f aca="false">Item63!D3</f>
        <v>133</v>
      </c>
      <c r="F72" s="64" t="n">
        <f aca="false">Item63!E3</f>
        <v>15.48</v>
      </c>
      <c r="G72" s="67" t="n">
        <f aca="false">(ROUND(F72,2)*E72)</f>
        <v>2058.84</v>
      </c>
      <c r="H72" s="62"/>
    </row>
    <row r="73" customFormat="false" ht="15" hidden="false" customHeight="true" outlineLevel="0" collapsed="false">
      <c r="A73" s="57"/>
      <c r="B73" s="66" t="n">
        <v>64</v>
      </c>
      <c r="C73" s="59" t="str">
        <f aca="false">Item64!B3</f>
        <v>Ipiaú</v>
      </c>
      <c r="D73" s="58" t="str">
        <f aca="false">Item64!C3</f>
        <v>metro quadrado</v>
      </c>
      <c r="E73" s="59" t="n">
        <f aca="false">Item64!D3</f>
        <v>268</v>
      </c>
      <c r="F73" s="64" t="n">
        <f aca="false">Item64!E3</f>
        <v>14.16</v>
      </c>
      <c r="G73" s="67" t="n">
        <f aca="false">(ROUND(F73,2)*E73)</f>
        <v>3794.88</v>
      </c>
      <c r="H73" s="62"/>
    </row>
    <row r="74" customFormat="false" ht="15" hidden="false" customHeight="true" outlineLevel="0" collapsed="false">
      <c r="A74" s="57"/>
      <c r="B74" s="66" t="n">
        <v>65</v>
      </c>
      <c r="C74" s="59" t="str">
        <f aca="false">Item65!B3</f>
        <v>Itagibá</v>
      </c>
      <c r="D74" s="58" t="str">
        <f aca="false">Item65!C3</f>
        <v>metro quadrado</v>
      </c>
      <c r="E74" s="59" t="n">
        <f aca="false">Item65!D3</f>
        <v>429</v>
      </c>
      <c r="F74" s="64" t="n">
        <f aca="false">Item65!E3</f>
        <v>7.51</v>
      </c>
      <c r="G74" s="67" t="n">
        <f aca="false">(ROUND(F74,2)*E74)</f>
        <v>3221.79</v>
      </c>
      <c r="H74" s="62"/>
    </row>
    <row r="75" customFormat="false" ht="15" hidden="false" customHeight="true" outlineLevel="0" collapsed="false">
      <c r="A75" s="57"/>
      <c r="B75" s="66" t="n">
        <v>66</v>
      </c>
      <c r="C75" s="59" t="str">
        <f aca="false">Item66!B3</f>
        <v>Itambé</v>
      </c>
      <c r="D75" s="58" t="str">
        <f aca="false">Item66!C3</f>
        <v>metro quadrado</v>
      </c>
      <c r="E75" s="59" t="n">
        <f aca="false">Item66!D3</f>
        <v>51</v>
      </c>
      <c r="F75" s="64" t="n">
        <f aca="false">Item66!E3</f>
        <v>22.05</v>
      </c>
      <c r="G75" s="67" t="n">
        <f aca="false">(ROUND(F75,2)*E75)</f>
        <v>1124.55</v>
      </c>
      <c r="H75" s="62"/>
    </row>
    <row r="76" customFormat="false" ht="15" hidden="false" customHeight="true" outlineLevel="0" collapsed="false">
      <c r="A76" s="57"/>
      <c r="B76" s="66" t="n">
        <v>67</v>
      </c>
      <c r="C76" s="59" t="str">
        <f aca="false">Item67!B3</f>
        <v>Itapetinga</v>
      </c>
      <c r="D76" s="58" t="str">
        <f aca="false">Item67!C3</f>
        <v>metro quadrado</v>
      </c>
      <c r="E76" s="59" t="n">
        <f aca="false">Item67!D3</f>
        <v>135</v>
      </c>
      <c r="F76" s="64" t="n">
        <f aca="false">Item67!E3</f>
        <v>13.19</v>
      </c>
      <c r="G76" s="67" t="n">
        <f aca="false">(ROUND(F76,2)*E76)</f>
        <v>1780.65</v>
      </c>
      <c r="H76" s="62"/>
    </row>
    <row r="77" customFormat="false" ht="15" hidden="false" customHeight="true" outlineLevel="0" collapsed="false">
      <c r="A77" s="57"/>
      <c r="B77" s="66" t="n">
        <v>68</v>
      </c>
      <c r="C77" s="59" t="str">
        <f aca="false">Item68!B3</f>
        <v>Itororó</v>
      </c>
      <c r="D77" s="58" t="str">
        <f aca="false">Item68!C3</f>
        <v>metro quadrado</v>
      </c>
      <c r="E77" s="59" t="n">
        <f aca="false">Item68!D3</f>
        <v>45</v>
      </c>
      <c r="F77" s="64" t="n">
        <f aca="false">Item68!E3</f>
        <v>43.29</v>
      </c>
      <c r="G77" s="67" t="n">
        <f aca="false">(ROUND(F77,2)*E77)</f>
        <v>1948.05</v>
      </c>
      <c r="H77" s="62"/>
    </row>
    <row r="78" customFormat="false" ht="15" hidden="false" customHeight="true" outlineLevel="0" collapsed="false">
      <c r="A78" s="57"/>
      <c r="B78" s="66" t="n">
        <v>69</v>
      </c>
      <c r="C78" s="59" t="str">
        <f aca="false">Item69!B3</f>
        <v>Jaguaquara</v>
      </c>
      <c r="D78" s="58" t="str">
        <f aca="false">Item69!C3</f>
        <v>metro quadrado</v>
      </c>
      <c r="E78" s="59" t="n">
        <f aca="false">Item69!D3</f>
        <v>78</v>
      </c>
      <c r="F78" s="64" t="n">
        <f aca="false">Item69!E3</f>
        <v>38.62</v>
      </c>
      <c r="G78" s="67" t="n">
        <f aca="false">(ROUND(F78,2)*E78)</f>
        <v>3012.36</v>
      </c>
      <c r="H78" s="62"/>
    </row>
    <row r="79" customFormat="false" ht="15" hidden="false" customHeight="true" outlineLevel="0" collapsed="false">
      <c r="A79" s="57"/>
      <c r="B79" s="66" t="n">
        <v>70</v>
      </c>
      <c r="C79" s="59" t="str">
        <f aca="false">Item70!B3</f>
        <v>Jequié</v>
      </c>
      <c r="D79" s="58" t="str">
        <f aca="false">Item70!C3</f>
        <v>metro quadrado</v>
      </c>
      <c r="E79" s="59" t="n">
        <f aca="false">Item70!D3</f>
        <v>2231</v>
      </c>
      <c r="F79" s="64" t="n">
        <f aca="false">Item70!E3</f>
        <v>1.29</v>
      </c>
      <c r="G79" s="67" t="n">
        <f aca="false">(ROUND(F79,2)*E79)</f>
        <v>2877.99</v>
      </c>
      <c r="H79" s="62"/>
    </row>
    <row r="80" customFormat="false" ht="15" hidden="false" customHeight="true" outlineLevel="0" collapsed="false">
      <c r="A80" s="57"/>
      <c r="B80" s="66" t="n">
        <v>71</v>
      </c>
      <c r="C80" s="59" t="str">
        <f aca="false">Item71!B3</f>
        <v>Macarani</v>
      </c>
      <c r="D80" s="58" t="str">
        <f aca="false">Item71!C3</f>
        <v>metro quadrado</v>
      </c>
      <c r="E80" s="59" t="n">
        <f aca="false">Item71!D3</f>
        <v>77</v>
      </c>
      <c r="F80" s="64" t="n">
        <f aca="false">Item71!E3</f>
        <v>22.79</v>
      </c>
      <c r="G80" s="67" t="n">
        <f aca="false">(ROUND(F80,2)*E80)</f>
        <v>1754.83</v>
      </c>
      <c r="H80" s="62"/>
    </row>
    <row r="81" customFormat="false" ht="15" hidden="false" customHeight="true" outlineLevel="0" collapsed="false">
      <c r="A81" s="57"/>
      <c r="B81" s="66" t="n">
        <v>72</v>
      </c>
      <c r="C81" s="59" t="str">
        <f aca="false">Item72!B3</f>
        <v>Maracás</v>
      </c>
      <c r="D81" s="58" t="str">
        <f aca="false">Item72!C3</f>
        <v>metro quadrado</v>
      </c>
      <c r="E81" s="59" t="n">
        <f aca="false">Item72!D3</f>
        <v>465</v>
      </c>
      <c r="F81" s="64" t="n">
        <f aca="false">Item72!E3</f>
        <v>7.65</v>
      </c>
      <c r="G81" s="67" t="n">
        <f aca="false">(ROUND(F81,2)*E81)</f>
        <v>3557.25</v>
      </c>
      <c r="H81" s="62"/>
    </row>
    <row r="82" customFormat="false" ht="15" hidden="false" customHeight="true" outlineLevel="0" collapsed="false">
      <c r="A82" s="57"/>
      <c r="B82" s="66" t="n">
        <v>73</v>
      </c>
      <c r="C82" s="59" t="str">
        <f aca="false">Item73!B3</f>
        <v>Poções</v>
      </c>
      <c r="D82" s="58" t="str">
        <f aca="false">Item73!C3</f>
        <v>metro quadrado</v>
      </c>
      <c r="E82" s="59" t="n">
        <f aca="false">Item73!D3</f>
        <v>420</v>
      </c>
      <c r="F82" s="64" t="n">
        <f aca="false">Item73!E3</f>
        <v>3.74</v>
      </c>
      <c r="G82" s="67" t="n">
        <f aca="false">(ROUND(F82,2)*E82)</f>
        <v>1570.8</v>
      </c>
      <c r="H82" s="62"/>
    </row>
    <row r="83" customFormat="false" ht="15" hidden="false" customHeight="true" outlineLevel="0" collapsed="false">
      <c r="A83" s="57"/>
      <c r="B83" s="66" t="n">
        <v>74</v>
      </c>
      <c r="C83" s="59" t="str">
        <f aca="false">Item74!B3</f>
        <v>Tremedal</v>
      </c>
      <c r="D83" s="58" t="str">
        <f aca="false">Item74!C3</f>
        <v>metro quadrado</v>
      </c>
      <c r="E83" s="59" t="n">
        <f aca="false">Item74!D3</f>
        <v>75</v>
      </c>
      <c r="F83" s="64" t="n">
        <f aca="false">Item74!E3</f>
        <v>18.3</v>
      </c>
      <c r="G83" s="67" t="n">
        <f aca="false">(ROUND(F83,2)*E83)</f>
        <v>1372.5</v>
      </c>
      <c r="H83" s="62"/>
    </row>
    <row r="84" customFormat="false" ht="15" hidden="false" customHeight="true" outlineLevel="0" collapsed="false">
      <c r="A84" s="57"/>
      <c r="B84" s="66" t="n">
        <v>75</v>
      </c>
      <c r="C84" s="59" t="str">
        <f aca="false">Item75!B3</f>
        <v>Ubatã</v>
      </c>
      <c r="D84" s="58" t="str">
        <f aca="false">Item75!C3</f>
        <v>metro quadrado</v>
      </c>
      <c r="E84" s="59" t="n">
        <f aca="false">Item75!D3</f>
        <v>270</v>
      </c>
      <c r="F84" s="64" t="n">
        <f aca="false">Item75!E3</f>
        <v>12.99</v>
      </c>
      <c r="G84" s="67" t="n">
        <f aca="false">(ROUND(F84,2)*E84)</f>
        <v>3507.3</v>
      </c>
      <c r="H84" s="62"/>
    </row>
    <row r="85" customFormat="false" ht="15" hidden="false" customHeight="true" outlineLevel="0" collapsed="false">
      <c r="A85" s="57"/>
      <c r="B85" s="68" t="n">
        <v>76</v>
      </c>
      <c r="C85" s="59" t="str">
        <f aca="false">Item76!B3</f>
        <v>Vitória da Conquista</v>
      </c>
      <c r="D85" s="58" t="str">
        <f aca="false">Item76!C3</f>
        <v>metro quadrado</v>
      </c>
      <c r="E85" s="59" t="n">
        <f aca="false">Item76!D3</f>
        <v>3078</v>
      </c>
      <c r="F85" s="64" t="n">
        <f aca="false">Item76!E3</f>
        <v>0.28</v>
      </c>
      <c r="G85" s="69" t="n">
        <f aca="false">(ROUND(F85,2)*E85)</f>
        <v>861.84</v>
      </c>
      <c r="H85" s="62"/>
    </row>
    <row r="86" customFormat="false" ht="12.75" hidden="false" customHeight="true" outlineLevel="0" collapsed="false">
      <c r="A86" s="57" t="s">
        <v>409</v>
      </c>
      <c r="B86" s="63" t="n">
        <v>77</v>
      </c>
      <c r="C86" s="59" t="str">
        <f aca="false">Item77!B3</f>
        <v>Barra</v>
      </c>
      <c r="D86" s="58" t="str">
        <f aca="false">Item77!C3</f>
        <v>metro quadrado</v>
      </c>
      <c r="E86" s="59" t="n">
        <f aca="false">Item77!D3</f>
        <v>438</v>
      </c>
      <c r="F86" s="64" t="n">
        <f aca="false">Item77!E3</f>
        <v>7.5</v>
      </c>
      <c r="G86" s="70" t="n">
        <f aca="false">(ROUND(F86,2)*E86)</f>
        <v>3285</v>
      </c>
      <c r="H86" s="62" t="n">
        <f aca="false">SUM(G86:G99)</f>
        <v>25153.83</v>
      </c>
    </row>
    <row r="87" customFormat="false" ht="15" hidden="false" customHeight="true" outlineLevel="0" collapsed="false">
      <c r="A87" s="57"/>
      <c r="B87" s="66" t="n">
        <v>78</v>
      </c>
      <c r="C87" s="59" t="str">
        <f aca="false">Item78!B3</f>
        <v>Barra do Mendes</v>
      </c>
      <c r="D87" s="58" t="str">
        <f aca="false">Item78!C3</f>
        <v>metro quadrado</v>
      </c>
      <c r="E87" s="59" t="n">
        <f aca="false">Item78!D3</f>
        <v>132</v>
      </c>
      <c r="F87" s="64" t="n">
        <f aca="false">Item78!E3</f>
        <v>9.17</v>
      </c>
      <c r="G87" s="67" t="n">
        <f aca="false">(ROUND(F87,2)*E87)</f>
        <v>1210.44</v>
      </c>
      <c r="H87" s="62"/>
    </row>
    <row r="88" customFormat="false" ht="15" hidden="false" customHeight="true" outlineLevel="0" collapsed="false">
      <c r="A88" s="57"/>
      <c r="B88" s="66" t="n">
        <v>79</v>
      </c>
      <c r="C88" s="59" t="str">
        <f aca="false">Item79!B3</f>
        <v>Canarana</v>
      </c>
      <c r="D88" s="58" t="str">
        <f aca="false">Item79!C3</f>
        <v>metro quadrado</v>
      </c>
      <c r="E88" s="59" t="n">
        <f aca="false">Item79!D3</f>
        <v>703</v>
      </c>
      <c r="F88" s="64" t="n">
        <f aca="false">Item79!E3</f>
        <v>1.54</v>
      </c>
      <c r="G88" s="67" t="n">
        <f aca="false">(ROUND(F88,2)*E88)</f>
        <v>1082.62</v>
      </c>
      <c r="H88" s="62"/>
    </row>
    <row r="89" customFormat="false" ht="15" hidden="false" customHeight="true" outlineLevel="0" collapsed="false">
      <c r="A89" s="57"/>
      <c r="B89" s="66" t="n">
        <v>80</v>
      </c>
      <c r="C89" s="59" t="str">
        <f aca="false">Item80!B3</f>
        <v>Central</v>
      </c>
      <c r="D89" s="58" t="str">
        <f aca="false">Item80!C3</f>
        <v>metro quadrado</v>
      </c>
      <c r="E89" s="59" t="n">
        <f aca="false">Item80!D3</f>
        <v>72</v>
      </c>
      <c r="F89" s="64" t="n">
        <f aca="false">Item80!E3</f>
        <v>2.8</v>
      </c>
      <c r="G89" s="67" t="n">
        <f aca="false">(ROUND(F89,2)*E89)</f>
        <v>201.6</v>
      </c>
      <c r="H89" s="62"/>
    </row>
    <row r="90" customFormat="false" ht="15" hidden="false" customHeight="true" outlineLevel="0" collapsed="false">
      <c r="A90" s="57"/>
      <c r="B90" s="66" t="n">
        <v>81</v>
      </c>
      <c r="C90" s="59" t="str">
        <f aca="false">Item81!B3</f>
        <v>Ipirá</v>
      </c>
      <c r="D90" s="58" t="str">
        <f aca="false">Item81!C3</f>
        <v>metro quadrado</v>
      </c>
      <c r="E90" s="59" t="n">
        <f aca="false">Item81!D3</f>
        <v>878</v>
      </c>
      <c r="F90" s="64" t="n">
        <f aca="false">Item81!E3</f>
        <v>3.8</v>
      </c>
      <c r="G90" s="67" t="n">
        <f aca="false">(ROUND(F90,2)*E90)</f>
        <v>3336.4</v>
      </c>
      <c r="H90" s="62"/>
    </row>
    <row r="91" customFormat="false" ht="15" hidden="false" customHeight="true" outlineLevel="0" collapsed="false">
      <c r="A91" s="57"/>
      <c r="B91" s="66" t="n">
        <v>82</v>
      </c>
      <c r="C91" s="59" t="str">
        <f aca="false">Item82!B3</f>
        <v>Irecê</v>
      </c>
      <c r="D91" s="58" t="str">
        <f aca="false">Item82!C3</f>
        <v>metro quadrado</v>
      </c>
      <c r="E91" s="59" t="n">
        <f aca="false">Item82!D3</f>
        <v>1291</v>
      </c>
      <c r="F91" s="64" t="n">
        <f aca="false">Item82!E3</f>
        <v>0.4</v>
      </c>
      <c r="G91" s="67" t="n">
        <f aca="false">(ROUND(F91,2)*E91)</f>
        <v>516.4</v>
      </c>
      <c r="H91" s="62"/>
    </row>
    <row r="92" customFormat="false" ht="15" hidden="false" customHeight="true" outlineLevel="0" collapsed="false">
      <c r="A92" s="57"/>
      <c r="B92" s="66" t="n">
        <v>83</v>
      </c>
      <c r="C92" s="59" t="str">
        <f aca="false">Item83!B3</f>
        <v>João Dourado</v>
      </c>
      <c r="D92" s="58" t="str">
        <f aca="false">Item83!C3</f>
        <v>metro quadrado</v>
      </c>
      <c r="E92" s="59" t="n">
        <f aca="false">Item83!D3</f>
        <v>72</v>
      </c>
      <c r="F92" s="64" t="n">
        <f aca="false">Item83!E3</f>
        <v>9.95</v>
      </c>
      <c r="G92" s="67" t="n">
        <f aca="false">(ROUND(F92,2)*E92)</f>
        <v>716.4</v>
      </c>
      <c r="H92" s="62"/>
    </row>
    <row r="93" customFormat="false" ht="15" hidden="false" customHeight="true" outlineLevel="0" collapsed="false">
      <c r="A93" s="57"/>
      <c r="B93" s="66" t="n">
        <v>84</v>
      </c>
      <c r="C93" s="59" t="str">
        <f aca="false">Item84!B3</f>
        <v>Lapão</v>
      </c>
      <c r="D93" s="58" t="str">
        <f aca="false">Item84!C3</f>
        <v>metro quadrado</v>
      </c>
      <c r="E93" s="59" t="n">
        <f aca="false">Item84!D3</f>
        <v>86</v>
      </c>
      <c r="F93" s="64" t="n">
        <f aca="false">Item84!E3</f>
        <v>7.21</v>
      </c>
      <c r="G93" s="67" t="n">
        <f aca="false">(ROUND(F93,2)*E93)</f>
        <v>620.06</v>
      </c>
      <c r="H93" s="62"/>
    </row>
    <row r="94" customFormat="false" ht="15" hidden="false" customHeight="true" outlineLevel="0" collapsed="false">
      <c r="A94" s="57"/>
      <c r="B94" s="66" t="n">
        <v>85</v>
      </c>
      <c r="C94" s="59" t="str">
        <f aca="false">Item85!B3</f>
        <v>Mairi</v>
      </c>
      <c r="D94" s="58" t="str">
        <f aca="false">Item85!C3</f>
        <v>metro quadrado</v>
      </c>
      <c r="E94" s="59" t="n">
        <f aca="false">Item85!D3</f>
        <v>54</v>
      </c>
      <c r="F94" s="64" t="n">
        <f aca="false">Item85!E3</f>
        <v>55.29</v>
      </c>
      <c r="G94" s="67" t="n">
        <f aca="false">(ROUND(F94,2)*E94)</f>
        <v>2985.66</v>
      </c>
      <c r="H94" s="62"/>
    </row>
    <row r="95" customFormat="false" ht="15" hidden="false" customHeight="true" outlineLevel="0" collapsed="false">
      <c r="A95" s="57"/>
      <c r="B95" s="66" t="n">
        <v>86</v>
      </c>
      <c r="C95" s="59" t="str">
        <f aca="false">Item86!B3</f>
        <v>Morro do Chapéu</v>
      </c>
      <c r="D95" s="58" t="str">
        <f aca="false">Item86!C3</f>
        <v>metro quadrado</v>
      </c>
      <c r="E95" s="59" t="n">
        <f aca="false">Item86!D3</f>
        <v>353</v>
      </c>
      <c r="F95" s="64" t="n">
        <f aca="false">Item86!E3</f>
        <v>4.24</v>
      </c>
      <c r="G95" s="67" t="n">
        <f aca="false">(ROUND(F95,2)*E95)</f>
        <v>1496.72</v>
      </c>
      <c r="H95" s="62"/>
    </row>
    <row r="96" customFormat="false" ht="15" hidden="false" customHeight="true" outlineLevel="0" collapsed="false">
      <c r="A96" s="57"/>
      <c r="B96" s="66" t="n">
        <v>87</v>
      </c>
      <c r="C96" s="59" t="str">
        <f aca="false">Item87!B3</f>
        <v>Mundo Novo</v>
      </c>
      <c r="D96" s="58" t="str">
        <f aca="false">Item87!C3</f>
        <v>metro quadrado</v>
      </c>
      <c r="E96" s="59" t="n">
        <f aca="false">Item87!D3</f>
        <v>395</v>
      </c>
      <c r="F96" s="64" t="n">
        <f aca="false">Item87!E3</f>
        <v>6.58</v>
      </c>
      <c r="G96" s="67" t="n">
        <f aca="false">(ROUND(F96,2)*E96)</f>
        <v>2599.1</v>
      </c>
      <c r="H96" s="62"/>
    </row>
    <row r="97" customFormat="false" ht="15" hidden="false" customHeight="true" outlineLevel="0" collapsed="false">
      <c r="A97" s="57"/>
      <c r="B97" s="66" t="n">
        <v>88</v>
      </c>
      <c r="C97" s="59" t="str">
        <f aca="false">Item88!B3</f>
        <v>Ruy Barbosa</v>
      </c>
      <c r="D97" s="58" t="str">
        <f aca="false">Item88!C3</f>
        <v>metro quadrado</v>
      </c>
      <c r="E97" s="59" t="n">
        <f aca="false">Item88!D3</f>
        <v>60</v>
      </c>
      <c r="F97" s="64" t="n">
        <f aca="false">Item88!E3</f>
        <v>50.77</v>
      </c>
      <c r="G97" s="67" t="n">
        <f aca="false">(ROUND(F97,2)*E97)</f>
        <v>3046.2</v>
      </c>
      <c r="H97" s="62"/>
    </row>
    <row r="98" customFormat="false" ht="15" hidden="false" customHeight="true" outlineLevel="0" collapsed="false">
      <c r="A98" s="57"/>
      <c r="B98" s="66" t="n">
        <v>89</v>
      </c>
      <c r="C98" s="59" t="str">
        <f aca="false">Item89!B3</f>
        <v>Utinga</v>
      </c>
      <c r="D98" s="58" t="str">
        <f aca="false">Item89!C3</f>
        <v>metro quadrado</v>
      </c>
      <c r="E98" s="59" t="n">
        <f aca="false">Item89!D3</f>
        <v>102</v>
      </c>
      <c r="F98" s="64" t="n">
        <f aca="false">Item89!E3</f>
        <v>23.9</v>
      </c>
      <c r="G98" s="67" t="n">
        <f aca="false">(ROUND(F98,2)*E98)</f>
        <v>2437.8</v>
      </c>
      <c r="H98" s="62"/>
    </row>
    <row r="99" customFormat="false" ht="15" hidden="false" customHeight="true" outlineLevel="0" collapsed="false">
      <c r="A99" s="57"/>
      <c r="B99" s="68" t="n">
        <v>90</v>
      </c>
      <c r="C99" s="59" t="str">
        <f aca="false">Item90!B3</f>
        <v>Xique-Xique</v>
      </c>
      <c r="D99" s="58" t="str">
        <f aca="false">Item90!C3</f>
        <v>metro quadrado</v>
      </c>
      <c r="E99" s="59" t="n">
        <f aca="false">Item90!D3</f>
        <v>69</v>
      </c>
      <c r="F99" s="64" t="n">
        <f aca="false">Item90!E3</f>
        <v>23.47</v>
      </c>
      <c r="G99" s="69" t="n">
        <f aca="false">(ROUND(F99,2)*E99)</f>
        <v>1619.43</v>
      </c>
      <c r="H99" s="62"/>
    </row>
    <row r="100" customFormat="false" ht="12.75" hidden="false" customHeight="true" outlineLevel="0" collapsed="false">
      <c r="A100" s="57" t="s">
        <v>410</v>
      </c>
      <c r="B100" s="63" t="n">
        <v>91</v>
      </c>
      <c r="C100" s="59" t="str">
        <f aca="false">Item91!B3</f>
        <v>Buerarema</v>
      </c>
      <c r="D100" s="58" t="str">
        <f aca="false">Item91!C3</f>
        <v>metro quadrado</v>
      </c>
      <c r="E100" s="59" t="n">
        <f aca="false">Item91!D3</f>
        <v>750</v>
      </c>
      <c r="F100" s="64" t="n">
        <f aca="false">Item91!E3</f>
        <v>0.83</v>
      </c>
      <c r="G100" s="70" t="n">
        <f aca="false">(ROUND(F100,2)*E100)</f>
        <v>622.5</v>
      </c>
      <c r="H100" s="62" t="n">
        <f aca="false">SUM(G100:G117)</f>
        <v>31271.43</v>
      </c>
    </row>
    <row r="101" customFormat="false" ht="15" hidden="false" customHeight="true" outlineLevel="0" collapsed="false">
      <c r="A101" s="57"/>
      <c r="B101" s="66" t="n">
        <v>92</v>
      </c>
      <c r="C101" s="59" t="str">
        <f aca="false">Item92!B3</f>
        <v>Camacan</v>
      </c>
      <c r="D101" s="58" t="str">
        <f aca="false">Item92!C3</f>
        <v>metro quadrado</v>
      </c>
      <c r="E101" s="59" t="n">
        <f aca="false">Item92!D3</f>
        <v>315</v>
      </c>
      <c r="F101" s="64" t="n">
        <f aca="false">Item92!E3</f>
        <v>4.36</v>
      </c>
      <c r="G101" s="67" t="n">
        <f aca="false">(ROUND(F101,2)*E101)</f>
        <v>1373.4</v>
      </c>
      <c r="H101" s="62"/>
    </row>
    <row r="102" customFormat="false" ht="15" hidden="false" customHeight="true" outlineLevel="0" collapsed="false">
      <c r="A102" s="57"/>
      <c r="B102" s="66" t="n">
        <v>93</v>
      </c>
      <c r="C102" s="59" t="str">
        <f aca="false">Item93!B3</f>
        <v>Camamu</v>
      </c>
      <c r="D102" s="58" t="str">
        <f aca="false">Item93!C3</f>
        <v>metro quadrado</v>
      </c>
      <c r="E102" s="59" t="n">
        <f aca="false">Item93!D3</f>
        <v>576</v>
      </c>
      <c r="F102" s="64" t="n">
        <f aca="false">Item93!E3</f>
        <v>3.32</v>
      </c>
      <c r="G102" s="67" t="n">
        <f aca="false">(ROUND(F102,2)*E102)</f>
        <v>1912.32</v>
      </c>
      <c r="H102" s="62"/>
    </row>
    <row r="103" customFormat="false" ht="15" hidden="false" customHeight="true" outlineLevel="0" collapsed="false">
      <c r="A103" s="57"/>
      <c r="B103" s="66" t="n">
        <v>94</v>
      </c>
      <c r="C103" s="59" t="str">
        <f aca="false">Item94!B3</f>
        <v>Canavieiras</v>
      </c>
      <c r="D103" s="58" t="str">
        <f aca="false">Item94!C3</f>
        <v>metro quadrado</v>
      </c>
      <c r="E103" s="59" t="n">
        <f aca="false">Item94!D3</f>
        <v>237</v>
      </c>
      <c r="F103" s="64" t="n">
        <f aca="false">Item94!E3</f>
        <v>10.23</v>
      </c>
      <c r="G103" s="67" t="n">
        <f aca="false">(ROUND(F103,2)*E103)</f>
        <v>2424.51</v>
      </c>
      <c r="H103" s="62"/>
    </row>
    <row r="104" customFormat="false" ht="15" hidden="false" customHeight="true" outlineLevel="0" collapsed="false">
      <c r="A104" s="57"/>
      <c r="B104" s="66" t="n">
        <v>95</v>
      </c>
      <c r="C104" s="59" t="str">
        <f aca="false">Item95!B3</f>
        <v>Coaraci</v>
      </c>
      <c r="D104" s="58" t="str">
        <f aca="false">Item95!C3</f>
        <v>metro quadrado</v>
      </c>
      <c r="E104" s="59" t="n">
        <f aca="false">Item95!D3</f>
        <v>102</v>
      </c>
      <c r="F104" s="64" t="n">
        <f aca="false">Item95!E3</f>
        <v>8.9</v>
      </c>
      <c r="G104" s="67" t="n">
        <f aca="false">(ROUND(F104,2)*E104)</f>
        <v>907.8</v>
      </c>
      <c r="H104" s="62"/>
    </row>
    <row r="105" customFormat="false" ht="15" hidden="false" customHeight="true" outlineLevel="0" collapsed="false">
      <c r="A105" s="57"/>
      <c r="B105" s="66" t="n">
        <v>96</v>
      </c>
      <c r="C105" s="59" t="str">
        <f aca="false">Item96!B3</f>
        <v>Gandu</v>
      </c>
      <c r="D105" s="58" t="str">
        <f aca="false">Item96!C3</f>
        <v>metro quadrado</v>
      </c>
      <c r="E105" s="59" t="n">
        <f aca="false">Item96!D3</f>
        <v>894</v>
      </c>
      <c r="F105" s="64" t="n">
        <f aca="false">Item96!E3</f>
        <v>2.35</v>
      </c>
      <c r="G105" s="67" t="n">
        <f aca="false">(ROUND(F105,2)*E105)</f>
        <v>2100.9</v>
      </c>
      <c r="H105" s="62"/>
    </row>
    <row r="106" customFormat="false" ht="15" hidden="false" customHeight="true" outlineLevel="0" collapsed="false">
      <c r="A106" s="57"/>
      <c r="B106" s="66" t="n">
        <v>97</v>
      </c>
      <c r="C106" s="59" t="str">
        <f aca="false">Item97!B3</f>
        <v>Ibicaraí (arquivo)</v>
      </c>
      <c r="D106" s="58" t="str">
        <f aca="false">Item97!C3</f>
        <v>metro quadrado</v>
      </c>
      <c r="E106" s="59" t="n">
        <f aca="false">Item97!D3</f>
        <v>99</v>
      </c>
      <c r="F106" s="64" t="n">
        <f aca="false">Item97!E3</f>
        <v>8.6</v>
      </c>
      <c r="G106" s="67" t="n">
        <f aca="false">(ROUND(F106,2)*E106)</f>
        <v>851.4</v>
      </c>
      <c r="H106" s="62"/>
    </row>
    <row r="107" customFormat="false" ht="15" hidden="false" customHeight="true" outlineLevel="0" collapsed="false">
      <c r="A107" s="57"/>
      <c r="B107" s="66" t="n">
        <v>98</v>
      </c>
      <c r="C107" s="59" t="str">
        <f aca="false">Item98!B3</f>
        <v>Ibicaraí</v>
      </c>
      <c r="D107" s="58" t="str">
        <f aca="false">Item98!C3</f>
        <v>metro quadrado</v>
      </c>
      <c r="E107" s="59" t="n">
        <f aca="false">Item98!D3</f>
        <v>90</v>
      </c>
      <c r="F107" s="64" t="n">
        <f aca="false">Item98!E3</f>
        <v>9.38</v>
      </c>
      <c r="G107" s="67" t="n">
        <f aca="false">(ROUND(F107,2)*E107)</f>
        <v>844.2</v>
      </c>
      <c r="H107" s="62"/>
    </row>
    <row r="108" customFormat="false" ht="15" hidden="false" customHeight="true" outlineLevel="0" collapsed="false">
      <c r="A108" s="57"/>
      <c r="B108" s="66" t="n">
        <v>99</v>
      </c>
      <c r="C108" s="59" t="str">
        <f aca="false">Item99!B3</f>
        <v>Ilhéus</v>
      </c>
      <c r="D108" s="58" t="str">
        <f aca="false">Item99!C3</f>
        <v>metro quadrado</v>
      </c>
      <c r="E108" s="59" t="n">
        <f aca="false">Item99!D3</f>
        <v>2352</v>
      </c>
      <c r="F108" s="64" t="n">
        <f aca="false">Item99!E3</f>
        <v>0.47</v>
      </c>
      <c r="G108" s="67" t="n">
        <f aca="false">(ROUND(F108,2)*E108)</f>
        <v>1105.44</v>
      </c>
      <c r="H108" s="62"/>
    </row>
    <row r="109" s="47" customFormat="true" ht="15" hidden="false" customHeight="true" outlineLevel="0" collapsed="false">
      <c r="A109" s="57"/>
      <c r="B109" s="66" t="n">
        <v>100</v>
      </c>
      <c r="C109" s="59" t="str">
        <f aca="false">Item100!B3</f>
        <v>Itabuna</v>
      </c>
      <c r="D109" s="58" t="str">
        <f aca="false">Item100!C3</f>
        <v>metro quadrado</v>
      </c>
      <c r="E109" s="59" t="n">
        <f aca="false">Item100!D3</f>
        <v>1362</v>
      </c>
      <c r="F109" s="64" t="n">
        <f aca="false">Item100!E3</f>
        <v>0.37</v>
      </c>
      <c r="G109" s="67" t="n">
        <f aca="false">(ROUND(F109,2)*E109)</f>
        <v>503.94</v>
      </c>
      <c r="H109" s="62"/>
    </row>
    <row r="110" s="47" customFormat="true" ht="15" hidden="false" customHeight="true" outlineLevel="0" collapsed="false">
      <c r="A110" s="57"/>
      <c r="B110" s="66" t="n">
        <v>101</v>
      </c>
      <c r="C110" s="59" t="str">
        <f aca="false">Item101!B3</f>
        <v>Itajuípe</v>
      </c>
      <c r="D110" s="58" t="str">
        <f aca="false">Item101!C3</f>
        <v>metro quadrado</v>
      </c>
      <c r="E110" s="59" t="n">
        <f aca="false">Item101!D3</f>
        <v>390</v>
      </c>
      <c r="F110" s="64" t="n">
        <f aca="false">Item101!E3</f>
        <v>1.51</v>
      </c>
      <c r="G110" s="67" t="n">
        <f aca="false">(ROUND(F110,2)*E110)</f>
        <v>588.9</v>
      </c>
      <c r="H110" s="62"/>
    </row>
    <row r="111" s="47" customFormat="true" ht="15" hidden="false" customHeight="true" outlineLevel="0" collapsed="false">
      <c r="A111" s="57"/>
      <c r="B111" s="66" t="n">
        <v>102</v>
      </c>
      <c r="C111" s="59" t="str">
        <f aca="false">Item102!B3</f>
        <v>Itaparica</v>
      </c>
      <c r="D111" s="58" t="str">
        <f aca="false">Item102!C3</f>
        <v>metro quadrado</v>
      </c>
      <c r="E111" s="59" t="n">
        <f aca="false">Item102!D3</f>
        <v>576</v>
      </c>
      <c r="F111" s="64" t="n">
        <f aca="false">Item102!E3</f>
        <v>7.97</v>
      </c>
      <c r="G111" s="67" t="n">
        <f aca="false">(ROUND(F111,2)*E111)</f>
        <v>4590.72</v>
      </c>
      <c r="H111" s="62"/>
    </row>
    <row r="112" s="47" customFormat="true" ht="15" hidden="false" customHeight="true" outlineLevel="0" collapsed="false">
      <c r="A112" s="57"/>
      <c r="B112" s="66" t="n">
        <v>103</v>
      </c>
      <c r="C112" s="59" t="str">
        <f aca="false">Item103!B3</f>
        <v>Ituberá</v>
      </c>
      <c r="D112" s="58" t="str">
        <f aca="false">Item103!C3</f>
        <v>metro quadrado</v>
      </c>
      <c r="E112" s="59" t="n">
        <f aca="false">Item103!D3</f>
        <v>270</v>
      </c>
      <c r="F112" s="64" t="n">
        <f aca="false">Item103!E3</f>
        <v>8.6</v>
      </c>
      <c r="G112" s="67" t="n">
        <f aca="false">(ROUND(F112,2)*E112)</f>
        <v>2322</v>
      </c>
      <c r="H112" s="62"/>
    </row>
    <row r="113" s="47" customFormat="true" ht="15" hidden="false" customHeight="true" outlineLevel="0" collapsed="false">
      <c r="A113" s="57"/>
      <c r="B113" s="66" t="n">
        <v>104</v>
      </c>
      <c r="C113" s="59" t="str">
        <f aca="false">Item104!B3</f>
        <v>Nazaré</v>
      </c>
      <c r="D113" s="58" t="str">
        <f aca="false">Item104!C3</f>
        <v>metro quadrado</v>
      </c>
      <c r="E113" s="59" t="n">
        <f aca="false">Item104!D3</f>
        <v>660</v>
      </c>
      <c r="F113" s="64" t="n">
        <f aca="false">Item104!E3</f>
        <v>5.79</v>
      </c>
      <c r="G113" s="67" t="n">
        <f aca="false">(ROUND(F113,2)*E113)</f>
        <v>3821.4</v>
      </c>
      <c r="H113" s="62"/>
    </row>
    <row r="114" s="47" customFormat="true" ht="15" hidden="false" customHeight="true" outlineLevel="0" collapsed="false">
      <c r="A114" s="57"/>
      <c r="B114" s="66" t="n">
        <v>105</v>
      </c>
      <c r="C114" s="59" t="str">
        <f aca="false">Item105!B3</f>
        <v>Ubaitaba</v>
      </c>
      <c r="D114" s="58" t="str">
        <f aca="false">Item105!C3</f>
        <v>metro quadrado</v>
      </c>
      <c r="E114" s="59" t="n">
        <f aca="false">Item105!D3</f>
        <v>159</v>
      </c>
      <c r="F114" s="64" t="n">
        <f aca="false">Item105!E3</f>
        <v>6.12</v>
      </c>
      <c r="G114" s="67" t="n">
        <f aca="false">(ROUND(F114,2)*E114)</f>
        <v>973.08</v>
      </c>
      <c r="H114" s="62"/>
    </row>
    <row r="115" s="47" customFormat="true" ht="15" hidden="false" customHeight="true" outlineLevel="0" collapsed="false">
      <c r="A115" s="57"/>
      <c r="B115" s="66" t="n">
        <v>106</v>
      </c>
      <c r="C115" s="59" t="str">
        <f aca="false">Item106!B3</f>
        <v>Uruçuca</v>
      </c>
      <c r="D115" s="58" t="str">
        <f aca="false">Item106!C3</f>
        <v>metro quadrado</v>
      </c>
      <c r="E115" s="59" t="n">
        <f aca="false">Item106!D3</f>
        <v>72</v>
      </c>
      <c r="F115" s="64" t="n">
        <f aca="false">Item106!E3</f>
        <v>10.68</v>
      </c>
      <c r="G115" s="67" t="n">
        <f aca="false">(ROUND(F115,2)*E115)</f>
        <v>768.96</v>
      </c>
      <c r="H115" s="62"/>
    </row>
    <row r="116" s="47" customFormat="true" ht="15" hidden="false" customHeight="true" outlineLevel="0" collapsed="false">
      <c r="A116" s="57"/>
      <c r="B116" s="66" t="n">
        <v>107</v>
      </c>
      <c r="C116" s="59" t="str">
        <f aca="false">Item107!B3</f>
        <v>Valença</v>
      </c>
      <c r="D116" s="58" t="str">
        <f aca="false">Item107!C3</f>
        <v>metro quadrado</v>
      </c>
      <c r="E116" s="59" t="n">
        <f aca="false">Item107!D3</f>
        <v>954</v>
      </c>
      <c r="F116" s="64" t="n">
        <f aca="false">Item107!E3</f>
        <v>3.64</v>
      </c>
      <c r="G116" s="67" t="n">
        <f aca="false">(ROUND(F116,2)*E116)</f>
        <v>3472.56</v>
      </c>
      <c r="H116" s="62"/>
    </row>
    <row r="117" s="47" customFormat="true" ht="15" hidden="false" customHeight="true" outlineLevel="0" collapsed="false">
      <c r="A117" s="57"/>
      <c r="B117" s="68" t="n">
        <v>108</v>
      </c>
      <c r="C117" s="59" t="str">
        <f aca="false">Item108!B3</f>
        <v>Wenceslau Guimarães</v>
      </c>
      <c r="D117" s="58" t="str">
        <f aca="false">Item108!C3</f>
        <v>metro quadrado</v>
      </c>
      <c r="E117" s="59" t="n">
        <f aca="false">Item108!D3</f>
        <v>420</v>
      </c>
      <c r="F117" s="64" t="n">
        <f aca="false">Item108!E3</f>
        <v>4.97</v>
      </c>
      <c r="G117" s="69" t="n">
        <f aca="false">(ROUND(F117,2)*E117)</f>
        <v>2087.4</v>
      </c>
      <c r="H117" s="62"/>
    </row>
    <row r="118" s="47" customFormat="true" ht="12.75" hidden="false" customHeight="true" outlineLevel="0" collapsed="false">
      <c r="A118" s="57" t="s">
        <v>411</v>
      </c>
      <c r="B118" s="63" t="n">
        <v>109</v>
      </c>
      <c r="C118" s="59" t="str">
        <f aca="false">Item109!B3</f>
        <v>Belmonte</v>
      </c>
      <c r="D118" s="58" t="str">
        <f aca="false">Item109!C3</f>
        <v>metro quadrado</v>
      </c>
      <c r="E118" s="59" t="n">
        <f aca="false">Item109!D3</f>
        <v>48</v>
      </c>
      <c r="F118" s="64" t="n">
        <f aca="false">Item109!E3</f>
        <v>36.83</v>
      </c>
      <c r="G118" s="70" t="n">
        <f aca="false">(ROUND(F118,2)*E118)</f>
        <v>1767.84</v>
      </c>
      <c r="H118" s="62" t="n">
        <f aca="false">SUM(G118:G130)</f>
        <v>34940.87</v>
      </c>
    </row>
    <row r="119" s="47" customFormat="true" ht="15" hidden="false" customHeight="true" outlineLevel="0" collapsed="false">
      <c r="A119" s="57"/>
      <c r="B119" s="66" t="n">
        <v>110</v>
      </c>
      <c r="C119" s="59" t="str">
        <f aca="false">Item110!B3</f>
        <v>Eunápolis</v>
      </c>
      <c r="D119" s="58" t="str">
        <f aca="false">Item110!C3</f>
        <v>metro quadrado</v>
      </c>
      <c r="E119" s="59" t="n">
        <f aca="false">Item110!D3</f>
        <v>942</v>
      </c>
      <c r="F119" s="64" t="n">
        <f aca="false">Item110!E3</f>
        <v>1.46</v>
      </c>
      <c r="G119" s="67" t="n">
        <f aca="false">(ROUND(F119,2)*E119)</f>
        <v>1375.32</v>
      </c>
      <c r="H119" s="62"/>
    </row>
    <row r="120" s="47" customFormat="true" ht="15" hidden="false" customHeight="true" outlineLevel="0" collapsed="false">
      <c r="A120" s="57"/>
      <c r="B120" s="66" t="n">
        <v>111</v>
      </c>
      <c r="C120" s="59" t="str">
        <f aca="false">Item111!B3</f>
        <v>Itabela</v>
      </c>
      <c r="D120" s="58" t="str">
        <f aca="false">Item111!C3</f>
        <v>metro quadrado</v>
      </c>
      <c r="E120" s="59" t="n">
        <f aca="false">Item111!D3</f>
        <v>72</v>
      </c>
      <c r="F120" s="64" t="n">
        <f aca="false">Item111!E3</f>
        <v>21.65</v>
      </c>
      <c r="G120" s="67" t="n">
        <f aca="false">(ROUND(F120,2)*E120)</f>
        <v>1558.8</v>
      </c>
      <c r="H120" s="62"/>
    </row>
    <row r="121" s="47" customFormat="true" ht="15" hidden="false" customHeight="true" outlineLevel="0" collapsed="false">
      <c r="A121" s="57"/>
      <c r="B121" s="66" t="n">
        <v>112</v>
      </c>
      <c r="C121" s="59" t="str">
        <f aca="false">Item112!B3</f>
        <v>Itamaraju (arquivo)</v>
      </c>
      <c r="D121" s="58" t="str">
        <f aca="false">Item112!C3</f>
        <v>metro quadrado</v>
      </c>
      <c r="E121" s="59" t="n">
        <f aca="false">Item112!D3</f>
        <v>66</v>
      </c>
      <c r="F121" s="64" t="n">
        <f aca="false">Item112!E3</f>
        <v>33.7</v>
      </c>
      <c r="G121" s="67" t="n">
        <f aca="false">(ROUND(F121,2)*E121)</f>
        <v>2224.2</v>
      </c>
      <c r="H121" s="62"/>
    </row>
    <row r="122" s="47" customFormat="true" ht="15" hidden="false" customHeight="true" outlineLevel="0" collapsed="false">
      <c r="A122" s="57"/>
      <c r="B122" s="66" t="n">
        <v>113</v>
      </c>
      <c r="C122" s="59" t="str">
        <f aca="false">Item113!B3</f>
        <v>Itamaraju</v>
      </c>
      <c r="D122" s="58" t="str">
        <f aca="false">Item113!C3</f>
        <v>metro quadrado</v>
      </c>
      <c r="E122" s="59" t="n">
        <f aca="false">Item113!D3</f>
        <v>99</v>
      </c>
      <c r="F122" s="64" t="n">
        <f aca="false">Item113!E3</f>
        <v>24.53</v>
      </c>
      <c r="G122" s="67" t="n">
        <f aca="false">(ROUND(F122,2)*E122)</f>
        <v>2428.47</v>
      </c>
      <c r="H122" s="62"/>
    </row>
    <row r="123" s="47" customFormat="true" ht="15" hidden="false" customHeight="true" outlineLevel="0" collapsed="false">
      <c r="A123" s="57"/>
      <c r="B123" s="66" t="n">
        <v>114</v>
      </c>
      <c r="C123" s="59" t="str">
        <f aca="false">Item114!B3</f>
        <v>Itanhém</v>
      </c>
      <c r="D123" s="58" t="str">
        <f aca="false">Item114!C3</f>
        <v>metro quadrado</v>
      </c>
      <c r="E123" s="59" t="n">
        <f aca="false">Item114!D3</f>
        <v>63</v>
      </c>
      <c r="F123" s="64" t="n">
        <f aca="false">Item114!E3</f>
        <v>64.5</v>
      </c>
      <c r="G123" s="67" t="n">
        <f aca="false">(ROUND(F123,2)*E123)</f>
        <v>4063.5</v>
      </c>
      <c r="H123" s="62"/>
    </row>
    <row r="124" s="47" customFormat="true" ht="15" hidden="false" customHeight="true" outlineLevel="0" collapsed="false">
      <c r="A124" s="57"/>
      <c r="B124" s="66" t="n">
        <v>115</v>
      </c>
      <c r="C124" s="59" t="str">
        <f aca="false">Item115!B3</f>
        <v>Itarantim</v>
      </c>
      <c r="D124" s="58" t="str">
        <f aca="false">Item115!C3</f>
        <v>metro quadrado</v>
      </c>
      <c r="E124" s="59" t="n">
        <f aca="false">Item115!D3</f>
        <v>351</v>
      </c>
      <c r="F124" s="64" t="n">
        <f aca="false">Item115!E3</f>
        <v>8.79</v>
      </c>
      <c r="G124" s="67" t="n">
        <f aca="false">(ROUND(F124,2)*E124)</f>
        <v>3085.29</v>
      </c>
      <c r="H124" s="62"/>
    </row>
    <row r="125" s="47" customFormat="true" ht="15" hidden="false" customHeight="true" outlineLevel="0" collapsed="false">
      <c r="A125" s="57"/>
      <c r="B125" s="66" t="n">
        <v>116</v>
      </c>
      <c r="C125" s="59" t="str">
        <f aca="false">Item116!B3</f>
        <v>Medeiros Neto</v>
      </c>
      <c r="D125" s="58" t="str">
        <f aca="false">Item116!C3</f>
        <v>metro quadrado</v>
      </c>
      <c r="E125" s="59" t="n">
        <f aca="false">Item116!D3</f>
        <v>280</v>
      </c>
      <c r="F125" s="64" t="n">
        <f aca="false">Item116!E3</f>
        <v>14.03</v>
      </c>
      <c r="G125" s="67" t="n">
        <f aca="false">(ROUND(F125,2)*E125)</f>
        <v>3928.4</v>
      </c>
      <c r="H125" s="62"/>
    </row>
    <row r="126" s="47" customFormat="true" ht="15" hidden="false" customHeight="true" outlineLevel="0" collapsed="false">
      <c r="A126" s="57"/>
      <c r="B126" s="66" t="n">
        <v>117</v>
      </c>
      <c r="C126" s="59" t="str">
        <f aca="false">Item117!B3</f>
        <v>Mucuri</v>
      </c>
      <c r="D126" s="58" t="str">
        <f aca="false">Item117!C3</f>
        <v>metro quadrado</v>
      </c>
      <c r="E126" s="59" t="n">
        <f aca="false">Item117!D3</f>
        <v>81</v>
      </c>
      <c r="F126" s="64" t="n">
        <f aca="false">Item117!E3</f>
        <v>47.6</v>
      </c>
      <c r="G126" s="67" t="n">
        <f aca="false">(ROUND(F126,2)*E126)</f>
        <v>3855.6</v>
      </c>
      <c r="H126" s="62"/>
    </row>
    <row r="127" s="47" customFormat="true" ht="15" hidden="false" customHeight="true" outlineLevel="0" collapsed="false">
      <c r="A127" s="57"/>
      <c r="B127" s="66" t="n">
        <v>118</v>
      </c>
      <c r="C127" s="59" t="str">
        <f aca="false">Item118!B3</f>
        <v>Porto Seguro</v>
      </c>
      <c r="D127" s="58" t="str">
        <f aca="false">Item118!C3</f>
        <v>metro quadrado</v>
      </c>
      <c r="E127" s="59" t="n">
        <f aca="false">Item118!D3</f>
        <v>615</v>
      </c>
      <c r="F127" s="64" t="n">
        <f aca="false">Item118!E3</f>
        <v>0.87</v>
      </c>
      <c r="G127" s="67" t="n">
        <f aca="false">(ROUND(F127,2)*E127)</f>
        <v>535.05</v>
      </c>
      <c r="H127" s="62"/>
    </row>
    <row r="128" s="47" customFormat="true" ht="15" hidden="false" customHeight="true" outlineLevel="0" collapsed="false">
      <c r="A128" s="57"/>
      <c r="B128" s="66" t="n">
        <v>119</v>
      </c>
      <c r="C128" s="59" t="str">
        <f aca="false">Item119!B3</f>
        <v>Prado</v>
      </c>
      <c r="D128" s="58" t="str">
        <f aca="false">Item119!C3</f>
        <v>metro quadrado</v>
      </c>
      <c r="E128" s="59" t="n">
        <f aca="false">Item119!D3</f>
        <v>102</v>
      </c>
      <c r="F128" s="64" t="n">
        <f aca="false">Item119!E3</f>
        <v>29.55</v>
      </c>
      <c r="G128" s="67" t="n">
        <f aca="false">(ROUND(F128,2)*E128)</f>
        <v>3014.1</v>
      </c>
      <c r="H128" s="62"/>
    </row>
    <row r="129" s="47" customFormat="true" ht="15" hidden="false" customHeight="true" outlineLevel="0" collapsed="false">
      <c r="A129" s="57"/>
      <c r="B129" s="66" t="n">
        <v>120</v>
      </c>
      <c r="C129" s="59" t="str">
        <f aca="false">Item120!B3</f>
        <v>Teixeira de Freitas</v>
      </c>
      <c r="D129" s="58" t="str">
        <f aca="false">Item120!C3</f>
        <v>metro quadrado</v>
      </c>
      <c r="E129" s="59" t="n">
        <f aca="false">Item120!D3</f>
        <v>510</v>
      </c>
      <c r="F129" s="64" t="n">
        <f aca="false">Item120!E3</f>
        <v>6.73</v>
      </c>
      <c r="G129" s="67" t="n">
        <f aca="false">(ROUND(F129,2)*E129)</f>
        <v>3432.3</v>
      </c>
      <c r="H129" s="62"/>
    </row>
    <row r="130" s="47" customFormat="true" ht="15" hidden="false" customHeight="true" outlineLevel="0" collapsed="false">
      <c r="A130" s="57"/>
      <c r="B130" s="68" t="n">
        <v>121</v>
      </c>
      <c r="C130" s="59" t="str">
        <f aca="false">Item121!B3</f>
        <v>Teixeira de Freitas (Polo de Urnas)</v>
      </c>
      <c r="D130" s="58" t="str">
        <f aca="false">Item121!C3</f>
        <v>metro quadrado</v>
      </c>
      <c r="E130" s="59" t="n">
        <f aca="false">Item121!D3</f>
        <v>2040</v>
      </c>
      <c r="F130" s="64" t="n">
        <f aca="false">Item121!E3</f>
        <v>1.8</v>
      </c>
      <c r="G130" s="69" t="n">
        <f aca="false">(ROUND(F130,2)*E130)</f>
        <v>3672</v>
      </c>
      <c r="H130" s="62"/>
    </row>
    <row r="131" s="47" customFormat="true" ht="12.75" hidden="false" customHeight="true" outlineLevel="0" collapsed="false">
      <c r="A131" s="57" t="s">
        <v>412</v>
      </c>
      <c r="B131" s="63" t="n">
        <v>122</v>
      </c>
      <c r="C131" s="59" t="str">
        <f aca="false">Item122!B3</f>
        <v>Capim Grosso</v>
      </c>
      <c r="D131" s="58" t="str">
        <f aca="false">Item122!C3</f>
        <v>metro quadrado</v>
      </c>
      <c r="E131" s="59" t="n">
        <f aca="false">Item122!D3</f>
        <v>102</v>
      </c>
      <c r="F131" s="64" t="n">
        <f aca="false">Item122!E3</f>
        <v>10.4</v>
      </c>
      <c r="G131" s="70" t="n">
        <f aca="false">(ROUND(F131,2)*E131)</f>
        <v>1060.8</v>
      </c>
      <c r="H131" s="62" t="n">
        <f aca="false">SUM(G131:G141)</f>
        <v>20350.83</v>
      </c>
    </row>
    <row r="132" s="47" customFormat="true" ht="15" hidden="false" customHeight="true" outlineLevel="0" collapsed="false">
      <c r="A132" s="57"/>
      <c r="B132" s="66" t="n">
        <v>123</v>
      </c>
      <c r="C132" s="59" t="str">
        <f aca="false">Item123!B3</f>
        <v>Conceição do Coité</v>
      </c>
      <c r="D132" s="58" t="str">
        <f aca="false">Item123!C3</f>
        <v>metro quadrado</v>
      </c>
      <c r="E132" s="59" t="n">
        <f aca="false">Item123!D3</f>
        <v>564</v>
      </c>
      <c r="F132" s="64" t="n">
        <f aca="false">Item123!E3</f>
        <v>4.63</v>
      </c>
      <c r="G132" s="67" t="n">
        <f aca="false">(ROUND(F132,2)*E132)</f>
        <v>2611.32</v>
      </c>
      <c r="H132" s="62"/>
    </row>
    <row r="133" s="47" customFormat="true" ht="15" hidden="false" customHeight="true" outlineLevel="0" collapsed="false">
      <c r="A133" s="57"/>
      <c r="B133" s="66" t="n">
        <v>124</v>
      </c>
      <c r="C133" s="59" t="str">
        <f aca="false">Item124!B3</f>
        <v>Conceição do Coité  (Pólo de Urnas)</v>
      </c>
      <c r="D133" s="58" t="str">
        <f aca="false">Item124!C3</f>
        <v>metro quadrado</v>
      </c>
      <c r="E133" s="59" t="n">
        <f aca="false">Item124!D3</f>
        <v>900</v>
      </c>
      <c r="F133" s="64" t="n">
        <f aca="false">Item124!E3</f>
        <v>3</v>
      </c>
      <c r="G133" s="67" t="n">
        <f aca="false">(ROUND(F133,2)*E133)</f>
        <v>2700</v>
      </c>
      <c r="H133" s="62"/>
    </row>
    <row r="134" s="47" customFormat="true" ht="15" hidden="false" customHeight="true" outlineLevel="0" collapsed="false">
      <c r="A134" s="57"/>
      <c r="B134" s="66" t="n">
        <v>125</v>
      </c>
      <c r="C134" s="59" t="str">
        <f aca="false">Item125!B3</f>
        <v>Jacobina</v>
      </c>
      <c r="D134" s="58" t="str">
        <f aca="false">Item125!C3</f>
        <v>metro quadrado</v>
      </c>
      <c r="E134" s="59" t="n">
        <f aca="false">Item125!D3</f>
        <v>1813</v>
      </c>
      <c r="F134" s="64" t="n">
        <f aca="false">Item125!E3</f>
        <v>0.33</v>
      </c>
      <c r="G134" s="67" t="n">
        <f aca="false">(ROUND(F134,2)*E134)</f>
        <v>598.29</v>
      </c>
      <c r="H134" s="62"/>
    </row>
    <row r="135" s="47" customFormat="true" ht="15" hidden="false" customHeight="true" outlineLevel="0" collapsed="false">
      <c r="A135" s="57"/>
      <c r="B135" s="66" t="n">
        <v>126</v>
      </c>
      <c r="C135" s="59" t="str">
        <f aca="false">Item126!B3</f>
        <v>Miguel Calmon</v>
      </c>
      <c r="D135" s="58" t="str">
        <f aca="false">Item126!C3</f>
        <v>metro quadrado</v>
      </c>
      <c r="E135" s="59" t="n">
        <f aca="false">Item126!D3</f>
        <v>291</v>
      </c>
      <c r="F135" s="64" t="n">
        <f aca="false">Item126!E3</f>
        <v>2.89</v>
      </c>
      <c r="G135" s="67" t="n">
        <f aca="false">(ROUND(F135,2)*E135)</f>
        <v>840.99</v>
      </c>
      <c r="H135" s="62"/>
    </row>
    <row r="136" s="47" customFormat="true" ht="15" hidden="false" customHeight="true" outlineLevel="0" collapsed="false">
      <c r="A136" s="57"/>
      <c r="B136" s="66" t="n">
        <v>127</v>
      </c>
      <c r="C136" s="59" t="str">
        <f aca="false">Item127!B3</f>
        <v>Queimadas</v>
      </c>
      <c r="D136" s="58" t="str">
        <f aca="false">Item127!C3</f>
        <v>metro quadrado</v>
      </c>
      <c r="E136" s="59" t="n">
        <f aca="false">Item127!D3</f>
        <v>1368</v>
      </c>
      <c r="F136" s="64" t="n">
        <f aca="false">Item127!E3</f>
        <v>1.94</v>
      </c>
      <c r="G136" s="67" t="n">
        <f aca="false">(ROUND(F136,2)*E136)</f>
        <v>2653.92</v>
      </c>
      <c r="H136" s="62"/>
    </row>
    <row r="137" s="47" customFormat="true" ht="15" hidden="false" customHeight="true" outlineLevel="0" collapsed="false">
      <c r="A137" s="57"/>
      <c r="B137" s="66" t="n">
        <v>128</v>
      </c>
      <c r="C137" s="59" t="str">
        <f aca="false">Item128!B3</f>
        <v>Retirolândia</v>
      </c>
      <c r="D137" s="58" t="str">
        <f aca="false">Item128!C3</f>
        <v>metro quadrado</v>
      </c>
      <c r="E137" s="59" t="n">
        <f aca="false">Item128!D3</f>
        <v>324</v>
      </c>
      <c r="F137" s="64" t="n">
        <f aca="false">Item128!E3</f>
        <v>6.62</v>
      </c>
      <c r="G137" s="67" t="n">
        <f aca="false">(ROUND(F137,2)*E137)</f>
        <v>2144.88</v>
      </c>
      <c r="H137" s="62"/>
    </row>
    <row r="138" s="47" customFormat="true" ht="15" hidden="false" customHeight="true" outlineLevel="0" collapsed="false">
      <c r="A138" s="57"/>
      <c r="B138" s="66" t="n">
        <v>129</v>
      </c>
      <c r="C138" s="59" t="str">
        <f aca="false">Item129!B3</f>
        <v>Riachão do Jacuípe</v>
      </c>
      <c r="D138" s="58" t="str">
        <f aca="false">Item129!C3</f>
        <v>metro quadrado</v>
      </c>
      <c r="E138" s="59" t="n">
        <f aca="false">Item129!D3</f>
        <v>438</v>
      </c>
      <c r="F138" s="64" t="n">
        <f aca="false">Item129!E3</f>
        <v>5.14</v>
      </c>
      <c r="G138" s="67" t="n">
        <f aca="false">(ROUND(F138,2)*E138)</f>
        <v>2251.32</v>
      </c>
      <c r="H138" s="62"/>
    </row>
    <row r="139" s="47" customFormat="true" ht="15" hidden="false" customHeight="true" outlineLevel="0" collapsed="false">
      <c r="A139" s="57"/>
      <c r="B139" s="66" t="n">
        <v>130</v>
      </c>
      <c r="C139" s="59" t="str">
        <f aca="false">Item130!B3</f>
        <v>Santaluz</v>
      </c>
      <c r="D139" s="58" t="str">
        <f aca="false">Item130!C3</f>
        <v>metro quadrado</v>
      </c>
      <c r="E139" s="59" t="n">
        <f aca="false">Item130!D3</f>
        <v>102</v>
      </c>
      <c r="F139" s="64" t="n">
        <f aca="false">Item130!E3</f>
        <v>22.17</v>
      </c>
      <c r="G139" s="67" t="n">
        <f aca="false">(ROUND(F139,2)*E139)</f>
        <v>2261.34</v>
      </c>
      <c r="H139" s="62"/>
    </row>
    <row r="140" s="47" customFormat="true" ht="15" hidden="false" customHeight="true" outlineLevel="0" collapsed="false">
      <c r="A140" s="57"/>
      <c r="B140" s="66" t="n">
        <v>131</v>
      </c>
      <c r="C140" s="59" t="str">
        <f aca="false">Item131!B3</f>
        <v>Saúde</v>
      </c>
      <c r="D140" s="58" t="str">
        <f aca="false">Item131!C3</f>
        <v>metro quadrado</v>
      </c>
      <c r="E140" s="59" t="n">
        <f aca="false">Item131!D3</f>
        <v>765</v>
      </c>
      <c r="F140" s="64" t="n">
        <f aca="false">Item131!E3</f>
        <v>1.33</v>
      </c>
      <c r="G140" s="67" t="n">
        <f aca="false">(ROUND(F140,2)*E140)</f>
        <v>1017.45</v>
      </c>
      <c r="H140" s="62"/>
    </row>
    <row r="141" s="47" customFormat="true" ht="15" hidden="false" customHeight="true" outlineLevel="0" collapsed="false">
      <c r="A141" s="57"/>
      <c r="B141" s="68" t="n">
        <v>132</v>
      </c>
      <c r="C141" s="59" t="str">
        <f aca="false">Item132!B3</f>
        <v>Valente</v>
      </c>
      <c r="D141" s="58" t="str">
        <f aca="false">Item132!C3</f>
        <v>metro quadrado</v>
      </c>
      <c r="E141" s="59" t="n">
        <f aca="false">Item132!D3</f>
        <v>78</v>
      </c>
      <c r="F141" s="64" t="n">
        <f aca="false">Item132!E3</f>
        <v>28.34</v>
      </c>
      <c r="G141" s="69" t="n">
        <f aca="false">(ROUND(F141,2)*E141)</f>
        <v>2210.52</v>
      </c>
      <c r="H141" s="62"/>
    </row>
    <row r="142" s="47" customFormat="true" ht="12.75" hidden="false" customHeight="true" outlineLevel="0" collapsed="false">
      <c r="A142" s="57" t="s">
        <v>413</v>
      </c>
      <c r="B142" s="63" t="n">
        <v>133</v>
      </c>
      <c r="C142" s="59" t="str">
        <f aca="false">Item133!B3</f>
        <v>Campo Formoso</v>
      </c>
      <c r="D142" s="58" t="str">
        <f aca="false">Item133!C3</f>
        <v>metro quadrado</v>
      </c>
      <c r="E142" s="59" t="n">
        <f aca="false">Item133!D3</f>
        <v>84</v>
      </c>
      <c r="F142" s="64" t="n">
        <f aca="false">Item133!E3</f>
        <v>25.81</v>
      </c>
      <c r="G142" s="70" t="n">
        <f aca="false">(ROUND(F142,2)*E142)</f>
        <v>2168.04</v>
      </c>
      <c r="H142" s="62" t="n">
        <f aca="false">SUM(G142:G153)</f>
        <v>24428.04</v>
      </c>
    </row>
    <row r="143" s="47" customFormat="true" ht="15" hidden="false" customHeight="true" outlineLevel="0" collapsed="false">
      <c r="A143" s="57"/>
      <c r="B143" s="66" t="n">
        <v>134</v>
      </c>
      <c r="C143" s="59" t="str">
        <f aca="false">Item134!B3</f>
        <v>Casa Nova</v>
      </c>
      <c r="D143" s="58" t="str">
        <f aca="false">Item134!C3</f>
        <v>metro quadrado</v>
      </c>
      <c r="E143" s="59" t="n">
        <f aca="false">Item134!D3</f>
        <v>69</v>
      </c>
      <c r="F143" s="64" t="n">
        <f aca="false">Item134!E3</f>
        <v>17.75</v>
      </c>
      <c r="G143" s="67" t="n">
        <f aca="false">(ROUND(F143,2)*E143)</f>
        <v>1224.75</v>
      </c>
      <c r="H143" s="62"/>
    </row>
    <row r="144" s="47" customFormat="true" ht="15" hidden="false" customHeight="true" outlineLevel="0" collapsed="false">
      <c r="A144" s="57"/>
      <c r="B144" s="66" t="n">
        <v>135</v>
      </c>
      <c r="C144" s="59" t="str">
        <f aca="false">Item135!B3</f>
        <v>Itiúba (arquivo)</v>
      </c>
      <c r="D144" s="58" t="str">
        <f aca="false">Item135!C3</f>
        <v>metro quadrado</v>
      </c>
      <c r="E144" s="59" t="n">
        <f aca="false">Item135!D3</f>
        <v>60</v>
      </c>
      <c r="F144" s="64" t="n">
        <f aca="false">Item135!E3</f>
        <v>38.71</v>
      </c>
      <c r="G144" s="67" t="n">
        <f aca="false">(ROUND(F144,2)*E144)</f>
        <v>2322.6</v>
      </c>
      <c r="H144" s="62"/>
    </row>
    <row r="145" s="47" customFormat="true" ht="15" hidden="false" customHeight="true" outlineLevel="0" collapsed="false">
      <c r="A145" s="57"/>
      <c r="B145" s="66" t="n">
        <v>136</v>
      </c>
      <c r="C145" s="59" t="str">
        <f aca="false">Item136!B3</f>
        <v>Itiúba</v>
      </c>
      <c r="D145" s="58" t="str">
        <f aca="false">Item136!C3</f>
        <v>metro quadrado</v>
      </c>
      <c r="E145" s="59" t="n">
        <f aca="false">Item136!D3</f>
        <v>81</v>
      </c>
      <c r="F145" s="64" t="n">
        <f aca="false">Item136!E3</f>
        <v>29.68</v>
      </c>
      <c r="G145" s="67" t="n">
        <f aca="false">(ROUND(F145,2)*E145)</f>
        <v>2404.08</v>
      </c>
      <c r="H145" s="62"/>
    </row>
    <row r="146" s="47" customFormat="true" ht="15" hidden="false" customHeight="true" outlineLevel="0" collapsed="false">
      <c r="A146" s="57"/>
      <c r="B146" s="66" t="n">
        <v>137</v>
      </c>
      <c r="C146" s="59" t="str">
        <f aca="false">Item137!B3</f>
        <v>Jaguarari</v>
      </c>
      <c r="D146" s="58" t="str">
        <f aca="false">Item137!C3</f>
        <v>metro quadrado</v>
      </c>
      <c r="E146" s="59" t="n">
        <f aca="false">Item137!D3</f>
        <v>78</v>
      </c>
      <c r="F146" s="64" t="n">
        <f aca="false">Item137!E3</f>
        <v>17.07</v>
      </c>
      <c r="G146" s="67" t="n">
        <f aca="false">(ROUND(F146,2)*E146)</f>
        <v>1331.46</v>
      </c>
      <c r="H146" s="62"/>
    </row>
    <row r="147" s="47" customFormat="true" ht="15" hidden="false" customHeight="true" outlineLevel="0" collapsed="false">
      <c r="A147" s="57"/>
      <c r="B147" s="66" t="n">
        <v>138</v>
      </c>
      <c r="C147" s="59" t="str">
        <f aca="false">Item138!B3</f>
        <v>Juazeiro</v>
      </c>
      <c r="D147" s="58" t="str">
        <f aca="false">Item138!C3</f>
        <v>metro quadrado</v>
      </c>
      <c r="E147" s="59" t="n">
        <f aca="false">Item138!D3</f>
        <v>2321</v>
      </c>
      <c r="F147" s="64" t="n">
        <f aca="false">Item138!E3</f>
        <v>0.3</v>
      </c>
      <c r="G147" s="67" t="n">
        <f aca="false">(ROUND(F147,2)*E147)</f>
        <v>696.3</v>
      </c>
      <c r="H147" s="62"/>
    </row>
    <row r="148" s="47" customFormat="true" ht="15" hidden="false" customHeight="true" outlineLevel="0" collapsed="false">
      <c r="A148" s="57"/>
      <c r="B148" s="66" t="n">
        <v>139</v>
      </c>
      <c r="C148" s="59" t="str">
        <f aca="false">Item139!B3</f>
        <v>Pilão Arcado</v>
      </c>
      <c r="D148" s="58" t="str">
        <f aca="false">Item139!C3</f>
        <v>metro quadrado</v>
      </c>
      <c r="E148" s="59" t="n">
        <f aca="false">Item139!D3</f>
        <v>60</v>
      </c>
      <c r="F148" s="64" t="n">
        <f aca="false">Item139!E3</f>
        <v>63.04</v>
      </c>
      <c r="G148" s="67" t="n">
        <f aca="false">(ROUND(F148,2)*E148)</f>
        <v>3782.4</v>
      </c>
      <c r="H148" s="62"/>
    </row>
    <row r="149" s="47" customFormat="true" ht="15" hidden="false" customHeight="true" outlineLevel="0" collapsed="false">
      <c r="A149" s="57"/>
      <c r="B149" s="66" t="n">
        <v>140</v>
      </c>
      <c r="C149" s="59" t="str">
        <f aca="false">Item140!B3</f>
        <v>Remanso</v>
      </c>
      <c r="D149" s="58" t="str">
        <f aca="false">Item140!C3</f>
        <v>metro quadrado</v>
      </c>
      <c r="E149" s="59" t="n">
        <f aca="false">Item140!D3</f>
        <v>495</v>
      </c>
      <c r="F149" s="64" t="n">
        <f aca="false">Item140!E3</f>
        <v>6.12</v>
      </c>
      <c r="G149" s="67" t="n">
        <f aca="false">(ROUND(F149,2)*E149)</f>
        <v>3029.4</v>
      </c>
      <c r="H149" s="62"/>
    </row>
    <row r="150" s="47" customFormat="true" ht="15" hidden="false" customHeight="true" outlineLevel="0" collapsed="false">
      <c r="A150" s="57"/>
      <c r="B150" s="66" t="n">
        <v>141</v>
      </c>
      <c r="C150" s="59" t="str">
        <f aca="false">Item141!B3</f>
        <v>Senhor do Bonfim</v>
      </c>
      <c r="D150" s="58" t="str">
        <f aca="false">Item141!C3</f>
        <v>metro quadrado</v>
      </c>
      <c r="E150" s="59" t="n">
        <f aca="false">Item141!D3</f>
        <v>63</v>
      </c>
      <c r="F150" s="64" t="n">
        <f aca="false">Item141!E3</f>
        <v>25.85</v>
      </c>
      <c r="G150" s="67" t="n">
        <f aca="false">(ROUND(F150,2)*E150)</f>
        <v>1628.55</v>
      </c>
      <c r="H150" s="62"/>
    </row>
    <row r="151" s="47" customFormat="true" ht="15" hidden="false" customHeight="true" outlineLevel="0" collapsed="false">
      <c r="A151" s="57"/>
      <c r="B151" s="66" t="n">
        <v>142</v>
      </c>
      <c r="C151" s="59" t="str">
        <f aca="false">Item142!B3</f>
        <v>Senhor do Bonfim  (arquivo)</v>
      </c>
      <c r="D151" s="58" t="str">
        <f aca="false">Item142!C3</f>
        <v>metro quadrado</v>
      </c>
      <c r="E151" s="59" t="n">
        <f aca="false">Item142!D3</f>
        <v>96</v>
      </c>
      <c r="F151" s="64" t="n">
        <f aca="false">Item142!E3</f>
        <v>17.63</v>
      </c>
      <c r="G151" s="67" t="n">
        <f aca="false">(ROUND(F151,2)*E151)</f>
        <v>1692.48</v>
      </c>
      <c r="H151" s="62"/>
    </row>
    <row r="152" s="47" customFormat="true" ht="15" hidden="false" customHeight="true" outlineLevel="0" collapsed="false">
      <c r="A152" s="57"/>
      <c r="B152" s="66" t="n">
        <v>143</v>
      </c>
      <c r="C152" s="59" t="str">
        <f aca="false">Item143!B3</f>
        <v>Sento Sé</v>
      </c>
      <c r="D152" s="58" t="str">
        <f aca="false">Item143!C3</f>
        <v>metro quadrado</v>
      </c>
      <c r="E152" s="59" t="n">
        <f aca="false">Item143!D3</f>
        <v>60</v>
      </c>
      <c r="F152" s="64" t="n">
        <f aca="false">Item143!E3</f>
        <v>40.28</v>
      </c>
      <c r="G152" s="67" t="n">
        <f aca="false">(ROUND(F152,2)*E152)</f>
        <v>2416.8</v>
      </c>
      <c r="H152" s="62"/>
    </row>
    <row r="153" s="47" customFormat="true" ht="15" hidden="false" customHeight="true" outlineLevel="0" collapsed="false">
      <c r="A153" s="57"/>
      <c r="B153" s="68" t="n">
        <v>144</v>
      </c>
      <c r="C153" s="59" t="str">
        <f aca="false">Item144!B3</f>
        <v>Uauá</v>
      </c>
      <c r="D153" s="58" t="str">
        <f aca="false">Item144!C3</f>
        <v>metro quadrado</v>
      </c>
      <c r="E153" s="59" t="n">
        <f aca="false">Item144!D3</f>
        <v>66</v>
      </c>
      <c r="F153" s="64" t="n">
        <f aca="false">Item144!E3</f>
        <v>26.23</v>
      </c>
      <c r="G153" s="69" t="n">
        <f aca="false">(ROUND(F153,2)*E153)</f>
        <v>1731.18</v>
      </c>
      <c r="H153" s="62"/>
    </row>
    <row r="154" s="47" customFormat="true" ht="12.75" hidden="false" customHeight="true" outlineLevel="0" collapsed="false">
      <c r="A154" s="57" t="s">
        <v>414</v>
      </c>
      <c r="B154" s="63" t="n">
        <v>145</v>
      </c>
      <c r="C154" s="59" t="str">
        <f aca="false">Item145!B3</f>
        <v>Alagoinhas</v>
      </c>
      <c r="D154" s="58" t="str">
        <f aca="false">Item145!C3</f>
        <v>metro quadrado</v>
      </c>
      <c r="E154" s="59" t="n">
        <f aca="false">Item145!D3</f>
        <v>2049</v>
      </c>
      <c r="F154" s="64" t="n">
        <f aca="false">Item145!E3</f>
        <v>2.16</v>
      </c>
      <c r="G154" s="70" t="n">
        <f aca="false">(ROUND(F154,2)*E154)</f>
        <v>4425.84</v>
      </c>
      <c r="H154" s="62" t="n">
        <f aca="false">SUM(G154:G167)</f>
        <v>23776.22</v>
      </c>
    </row>
    <row r="155" s="47" customFormat="true" ht="15" hidden="false" customHeight="true" outlineLevel="0" collapsed="false">
      <c r="A155" s="57"/>
      <c r="B155" s="66" t="n">
        <v>146</v>
      </c>
      <c r="C155" s="59" t="str">
        <f aca="false">Item146!B3</f>
        <v>Camaçari</v>
      </c>
      <c r="D155" s="58" t="str">
        <f aca="false">Item146!C3</f>
        <v>metro quadrado</v>
      </c>
      <c r="E155" s="59" t="n">
        <f aca="false">Item146!D3</f>
        <v>2814</v>
      </c>
      <c r="F155" s="64" t="n">
        <f aca="false">Item146!E3</f>
        <v>2.32</v>
      </c>
      <c r="G155" s="67" t="n">
        <f aca="false">(ROUND(F155,2)*E155)</f>
        <v>6528.48</v>
      </c>
      <c r="H155" s="62"/>
    </row>
    <row r="156" s="47" customFormat="true" ht="15" hidden="false" customHeight="true" outlineLevel="0" collapsed="false">
      <c r="A156" s="57"/>
      <c r="B156" s="66" t="n">
        <v>147</v>
      </c>
      <c r="C156" s="59" t="str">
        <f aca="false">Item147!B3</f>
        <v>Candeias</v>
      </c>
      <c r="D156" s="58" t="str">
        <f aca="false">Item147!C3</f>
        <v>metro quadrado</v>
      </c>
      <c r="E156" s="59" t="n">
        <f aca="false">Item147!D3</f>
        <v>63</v>
      </c>
      <c r="F156" s="64" t="n">
        <f aca="false">Item147!E3</f>
        <v>10.03</v>
      </c>
      <c r="G156" s="67" t="n">
        <f aca="false">(ROUND(F156,2)*E156)</f>
        <v>631.89</v>
      </c>
      <c r="H156" s="62"/>
    </row>
    <row r="157" s="47" customFormat="true" ht="15" hidden="false" customHeight="true" outlineLevel="0" collapsed="false">
      <c r="A157" s="57"/>
      <c r="B157" s="66" t="n">
        <v>148</v>
      </c>
      <c r="C157" s="59" t="str">
        <f aca="false">Item148!B3</f>
        <v>Catu</v>
      </c>
      <c r="D157" s="58" t="str">
        <f aca="false">Item148!C3</f>
        <v>metro quadrado</v>
      </c>
      <c r="E157" s="59" t="n">
        <f aca="false">Item148!D3</f>
        <v>256</v>
      </c>
      <c r="F157" s="64" t="n">
        <f aca="false">Item148!E3</f>
        <v>3.85</v>
      </c>
      <c r="G157" s="67" t="n">
        <f aca="false">(ROUND(F157,2)*E157)</f>
        <v>985.6</v>
      </c>
      <c r="H157" s="62"/>
    </row>
    <row r="158" s="47" customFormat="true" ht="15" hidden="false" customHeight="true" outlineLevel="0" collapsed="false">
      <c r="A158" s="57"/>
      <c r="B158" s="66" t="n">
        <v>149</v>
      </c>
      <c r="C158" s="59" t="str">
        <f aca="false">Item149!B3</f>
        <v>Dias D’ Ávila</v>
      </c>
      <c r="D158" s="58" t="str">
        <f aca="false">Item149!C3</f>
        <v>metro quadrado</v>
      </c>
      <c r="E158" s="59" t="n">
        <f aca="false">Item149!D3</f>
        <v>547</v>
      </c>
      <c r="F158" s="64" t="n">
        <f aca="false">Item149!E3</f>
        <v>1.26</v>
      </c>
      <c r="G158" s="67" t="n">
        <f aca="false">(ROUND(F158,2)*E158)</f>
        <v>689.22</v>
      </c>
      <c r="H158" s="62"/>
    </row>
    <row r="159" s="47" customFormat="true" ht="15" hidden="false" customHeight="true" outlineLevel="0" collapsed="false">
      <c r="A159" s="57"/>
      <c r="B159" s="66" t="n">
        <v>150</v>
      </c>
      <c r="C159" s="59" t="str">
        <f aca="false">Item150!B3</f>
        <v>Entre Rios</v>
      </c>
      <c r="D159" s="58" t="str">
        <f aca="false">Item150!C3</f>
        <v>metro quadrado</v>
      </c>
      <c r="E159" s="59" t="n">
        <f aca="false">Item150!D3</f>
        <v>266</v>
      </c>
      <c r="F159" s="64" t="n">
        <f aca="false">Item150!E3</f>
        <v>5.9</v>
      </c>
      <c r="G159" s="67" t="n">
        <f aca="false">(ROUND(F159,2)*E159)</f>
        <v>1569.4</v>
      </c>
      <c r="H159" s="62"/>
    </row>
    <row r="160" s="47" customFormat="true" ht="15" hidden="false" customHeight="true" outlineLevel="0" collapsed="false">
      <c r="A160" s="57"/>
      <c r="B160" s="66" t="n">
        <v>151</v>
      </c>
      <c r="C160" s="59" t="str">
        <f aca="false">Item151!B3</f>
        <v>Lauro de Freitas</v>
      </c>
      <c r="D160" s="58" t="str">
        <f aca="false">Item151!C3</f>
        <v>metro quadrado</v>
      </c>
      <c r="E160" s="59" t="n">
        <f aca="false">Item151!D3</f>
        <v>330</v>
      </c>
      <c r="F160" s="64" t="n">
        <f aca="false">Item151!E3</f>
        <v>2.54</v>
      </c>
      <c r="G160" s="67" t="n">
        <f aca="false">(ROUND(F160,2)*E160)</f>
        <v>838.2</v>
      </c>
      <c r="H160" s="62"/>
    </row>
    <row r="161" s="47" customFormat="true" ht="15" hidden="false" customHeight="true" outlineLevel="0" collapsed="false">
      <c r="A161" s="57"/>
      <c r="B161" s="66" t="n">
        <v>152</v>
      </c>
      <c r="C161" s="59" t="str">
        <f aca="false">Item152!B3</f>
        <v>Mata de São João</v>
      </c>
      <c r="D161" s="58" t="str">
        <f aca="false">Item152!C3</f>
        <v>metro quadrado</v>
      </c>
      <c r="E161" s="59" t="n">
        <f aca="false">Item152!D3</f>
        <v>450</v>
      </c>
      <c r="F161" s="64" t="n">
        <f aca="false">Item152!E3</f>
        <v>1.71</v>
      </c>
      <c r="G161" s="67" t="n">
        <f aca="false">(ROUND(F161,2)*E161)</f>
        <v>769.5</v>
      </c>
      <c r="H161" s="62"/>
    </row>
    <row r="162" s="47" customFormat="true" ht="15" hidden="false" customHeight="true" outlineLevel="0" collapsed="false">
      <c r="A162" s="57"/>
      <c r="B162" s="66" t="n">
        <v>153</v>
      </c>
      <c r="C162" s="59" t="str">
        <f aca="false">Item153!B3</f>
        <v>Pojuca</v>
      </c>
      <c r="D162" s="58" t="str">
        <f aca="false">Item153!C3</f>
        <v>metro quadrado</v>
      </c>
      <c r="E162" s="59" t="n">
        <f aca="false">Item153!D3</f>
        <v>288</v>
      </c>
      <c r="F162" s="64" t="n">
        <f aca="false">Item153!E3</f>
        <v>3.22</v>
      </c>
      <c r="G162" s="67" t="n">
        <f aca="false">(ROUND(F162,2)*E162)</f>
        <v>927.36</v>
      </c>
      <c r="H162" s="62"/>
    </row>
    <row r="163" s="47" customFormat="true" ht="15" hidden="false" customHeight="true" outlineLevel="0" collapsed="false">
      <c r="A163" s="57"/>
      <c r="B163" s="66" t="n">
        <v>154</v>
      </c>
      <c r="C163" s="59" t="str">
        <f aca="false">Item154!B3</f>
        <v>Santo Amaro</v>
      </c>
      <c r="D163" s="58" t="str">
        <f aca="false">Item154!C3</f>
        <v>metro quadrado</v>
      </c>
      <c r="E163" s="59" t="n">
        <f aca="false">Item154!D3</f>
        <v>198</v>
      </c>
      <c r="F163" s="64" t="n">
        <f aca="false">Item154!E3</f>
        <v>5.43</v>
      </c>
      <c r="G163" s="67" t="n">
        <f aca="false">(ROUND(F163,2)*E163)</f>
        <v>1075.14</v>
      </c>
      <c r="H163" s="62"/>
    </row>
    <row r="164" s="47" customFormat="true" ht="15" hidden="false" customHeight="true" outlineLevel="0" collapsed="false">
      <c r="A164" s="57"/>
      <c r="B164" s="66" t="n">
        <v>155</v>
      </c>
      <c r="C164" s="59" t="str">
        <f aca="false">Item155!B3</f>
        <v>São Francisco do Conde</v>
      </c>
      <c r="D164" s="58" t="str">
        <f aca="false">Item155!C3</f>
        <v>metro quadrado</v>
      </c>
      <c r="E164" s="59" t="n">
        <f aca="false">Item155!D3</f>
        <v>318</v>
      </c>
      <c r="F164" s="64" t="n">
        <f aca="false">Item155!E3</f>
        <v>3.63</v>
      </c>
      <c r="G164" s="67" t="n">
        <f aca="false">(ROUND(F164,2)*E164)</f>
        <v>1154.34</v>
      </c>
      <c r="H164" s="62"/>
    </row>
    <row r="165" s="47" customFormat="true" ht="15" hidden="false" customHeight="true" outlineLevel="0" collapsed="false">
      <c r="A165" s="57"/>
      <c r="B165" s="66" t="n">
        <v>156</v>
      </c>
      <c r="C165" s="59" t="str">
        <f aca="false">Item156!B3</f>
        <v>São Sebastião do Passé</v>
      </c>
      <c r="D165" s="58" t="str">
        <f aca="false">Item156!C3</f>
        <v>metro quadrado</v>
      </c>
      <c r="E165" s="59" t="n">
        <f aca="false">Item156!D3</f>
        <v>525</v>
      </c>
      <c r="F165" s="64" t="n">
        <f aca="false">Item156!E3</f>
        <v>2.04</v>
      </c>
      <c r="G165" s="67" t="n">
        <f aca="false">(ROUND(F165,2)*E165)</f>
        <v>1071</v>
      </c>
      <c r="H165" s="62"/>
    </row>
    <row r="166" s="47" customFormat="true" ht="15" hidden="false" customHeight="true" outlineLevel="0" collapsed="false">
      <c r="A166" s="57"/>
      <c r="B166" s="66" t="n">
        <v>157</v>
      </c>
      <c r="C166" s="59" t="str">
        <f aca="false">Item157!B3</f>
        <v>Simões Filho</v>
      </c>
      <c r="D166" s="58" t="str">
        <f aca="false">Item157!C3</f>
        <v>metro quadrado</v>
      </c>
      <c r="E166" s="59" t="n">
        <f aca="false">Item157!D3</f>
        <v>105</v>
      </c>
      <c r="F166" s="64" t="n">
        <f aca="false">Item157!E3</f>
        <v>5.85</v>
      </c>
      <c r="G166" s="67" t="n">
        <f aca="false">(ROUND(F166,2)*E166)</f>
        <v>614.25</v>
      </c>
      <c r="H166" s="62"/>
    </row>
    <row r="167" s="47" customFormat="true" ht="15" hidden="false" customHeight="true" outlineLevel="0" collapsed="false">
      <c r="A167" s="57"/>
      <c r="B167" s="68" t="n">
        <v>158</v>
      </c>
      <c r="C167" s="59" t="str">
        <f aca="false">Item158!B3</f>
        <v>Rio Real</v>
      </c>
      <c r="D167" s="58" t="str">
        <f aca="false">Item158!C3</f>
        <v>metro quadrado</v>
      </c>
      <c r="E167" s="59" t="n">
        <f aca="false">Item158!D3</f>
        <v>390</v>
      </c>
      <c r="F167" s="64" t="n">
        <f aca="false">Item158!E3</f>
        <v>6.4</v>
      </c>
      <c r="G167" s="69" t="n">
        <f aca="false">(ROUND(F167,2)*E167)</f>
        <v>2496</v>
      </c>
      <c r="H167" s="62"/>
    </row>
    <row r="168" s="47" customFormat="true" ht="12.75" hidden="false" customHeight="true" outlineLevel="0" collapsed="false">
      <c r="A168" s="57" t="s">
        <v>415</v>
      </c>
      <c r="B168" s="63" t="n">
        <v>159</v>
      </c>
      <c r="C168" s="59" t="str">
        <f aca="false">Item159!B3</f>
        <v>Amargosa</v>
      </c>
      <c r="D168" s="58" t="str">
        <f aca="false">Item159!C3</f>
        <v>metro quadrado</v>
      </c>
      <c r="E168" s="59" t="n">
        <f aca="false">Item159!D3</f>
        <v>708</v>
      </c>
      <c r="F168" s="64" t="n">
        <f aca="false">Item159!E3</f>
        <v>2.21</v>
      </c>
      <c r="G168" s="70" t="n">
        <f aca="false">(ROUND(F168,2)*E168)</f>
        <v>1564.68</v>
      </c>
      <c r="H168" s="62" t="n">
        <f aca="false">SUM(G168:G183)</f>
        <v>19898.34</v>
      </c>
    </row>
    <row r="169" s="47" customFormat="true" ht="15" hidden="false" customHeight="true" outlineLevel="0" collapsed="false">
      <c r="A169" s="57"/>
      <c r="B169" s="66" t="n">
        <v>160</v>
      </c>
      <c r="C169" s="59" t="str">
        <f aca="false">Item160!B3</f>
        <v>Cachoeira</v>
      </c>
      <c r="D169" s="58" t="str">
        <f aca="false">Item160!C3</f>
        <v>metro quadrado</v>
      </c>
      <c r="E169" s="59" t="n">
        <f aca="false">Item160!D3</f>
        <v>108</v>
      </c>
      <c r="F169" s="64" t="n">
        <f aca="false">Item160!E3</f>
        <v>6.31</v>
      </c>
      <c r="G169" s="67" t="n">
        <f aca="false">(ROUND(F169,2)*E169)</f>
        <v>681.48</v>
      </c>
      <c r="H169" s="62"/>
    </row>
    <row r="170" s="47" customFormat="true" ht="15" hidden="false" customHeight="true" outlineLevel="0" collapsed="false">
      <c r="A170" s="57"/>
      <c r="B170" s="66" t="n">
        <v>161</v>
      </c>
      <c r="C170" s="59" t="str">
        <f aca="false">Item161!B3</f>
        <v>Castro Alves</v>
      </c>
      <c r="D170" s="58" t="str">
        <f aca="false">Item161!C3</f>
        <v>metro quadrado</v>
      </c>
      <c r="E170" s="59" t="n">
        <f aca="false">Item161!D3</f>
        <v>192</v>
      </c>
      <c r="F170" s="64" t="n">
        <f aca="false">Item161!E3</f>
        <v>5.26</v>
      </c>
      <c r="G170" s="67" t="n">
        <f aca="false">(ROUND(F170,2)*E170)</f>
        <v>1009.92</v>
      </c>
      <c r="H170" s="62"/>
    </row>
    <row r="171" s="47" customFormat="true" ht="15" hidden="false" customHeight="true" outlineLevel="0" collapsed="false">
      <c r="A171" s="57"/>
      <c r="B171" s="66" t="n">
        <v>162</v>
      </c>
      <c r="C171" s="59" t="str">
        <f aca="false">Item162!B3</f>
        <v>Conceição do Jacuípe</v>
      </c>
      <c r="D171" s="58" t="str">
        <f aca="false">Item162!C3</f>
        <v>metro quadrado</v>
      </c>
      <c r="E171" s="59" t="n">
        <f aca="false">Item162!D3</f>
        <v>228</v>
      </c>
      <c r="F171" s="64" t="n">
        <f aca="false">Item162!E3</f>
        <v>2.95</v>
      </c>
      <c r="G171" s="67" t="n">
        <f aca="false">(ROUND(F171,2)*E171)</f>
        <v>672.6</v>
      </c>
      <c r="H171" s="62"/>
    </row>
    <row r="172" s="47" customFormat="true" ht="15" hidden="false" customHeight="true" outlineLevel="0" collapsed="false">
      <c r="A172" s="57"/>
      <c r="B172" s="66" t="n">
        <v>163</v>
      </c>
      <c r="C172" s="59" t="str">
        <f aca="false">Item163!B3</f>
        <v>Coração de Maria</v>
      </c>
      <c r="D172" s="58" t="str">
        <f aca="false">Item163!C3</f>
        <v>metro quadrado</v>
      </c>
      <c r="E172" s="59" t="n">
        <f aca="false">Item163!D3</f>
        <v>78</v>
      </c>
      <c r="F172" s="64" t="n">
        <f aca="false">Item163!E3</f>
        <v>8.89</v>
      </c>
      <c r="G172" s="67" t="n">
        <f aca="false">(ROUND(F172,2)*E172)</f>
        <v>693.42</v>
      </c>
      <c r="H172" s="62"/>
    </row>
    <row r="173" s="47" customFormat="true" ht="15" hidden="false" customHeight="true" outlineLevel="0" collapsed="false">
      <c r="A173" s="57"/>
      <c r="B173" s="66" t="n">
        <v>164</v>
      </c>
      <c r="C173" s="59" t="str">
        <f aca="false">Item164!B3</f>
        <v>Cruz das Almas</v>
      </c>
      <c r="D173" s="58" t="str">
        <f aca="false">Item164!C3</f>
        <v>metro quadrado</v>
      </c>
      <c r="E173" s="59" t="n">
        <f aca="false">Item164!D3</f>
        <v>1021</v>
      </c>
      <c r="F173" s="64" t="n">
        <f aca="false">Item164!E3</f>
        <v>1.31</v>
      </c>
      <c r="G173" s="67" t="n">
        <f aca="false">(ROUND(F173,2)*E173)</f>
        <v>1337.51</v>
      </c>
      <c r="H173" s="62"/>
    </row>
    <row r="174" s="47" customFormat="true" ht="15" hidden="false" customHeight="true" outlineLevel="0" collapsed="false">
      <c r="A174" s="57"/>
      <c r="B174" s="66" t="n">
        <v>165</v>
      </c>
      <c r="C174" s="59" t="str">
        <f aca="false">Item165!B3</f>
        <v>Feira de Santana</v>
      </c>
      <c r="D174" s="58" t="str">
        <f aca="false">Item165!C3</f>
        <v>metro quadrado</v>
      </c>
      <c r="E174" s="59" t="n">
        <f aca="false">Item165!D3</f>
        <v>3613</v>
      </c>
      <c r="F174" s="64" t="n">
        <f aca="false">Item165!E3</f>
        <v>0.54</v>
      </c>
      <c r="G174" s="67" t="n">
        <f aca="false">(ROUND(F174,2)*E174)</f>
        <v>1951.02</v>
      </c>
      <c r="H174" s="62"/>
    </row>
    <row r="175" s="47" customFormat="true" ht="15" hidden="false" customHeight="true" outlineLevel="0" collapsed="false">
      <c r="A175" s="57"/>
      <c r="B175" s="66" t="n">
        <v>166</v>
      </c>
      <c r="C175" s="59" t="str">
        <f aca="false">Item166!B3</f>
        <v>Iaçu</v>
      </c>
      <c r="D175" s="58" t="str">
        <f aca="false">Item166!C3</f>
        <v>metro quadrado</v>
      </c>
      <c r="E175" s="59" t="n">
        <f aca="false">Item166!D3</f>
        <v>75</v>
      </c>
      <c r="F175" s="64" t="n">
        <f aca="false">Item166!E3</f>
        <v>19.55</v>
      </c>
      <c r="G175" s="67" t="n">
        <f aca="false">(ROUND(F175,2)*E175)</f>
        <v>1466.25</v>
      </c>
      <c r="H175" s="62"/>
    </row>
    <row r="176" s="47" customFormat="true" ht="15" hidden="false" customHeight="true" outlineLevel="0" collapsed="false">
      <c r="A176" s="57"/>
      <c r="B176" s="66" t="n">
        <v>167</v>
      </c>
      <c r="C176" s="59" t="str">
        <f aca="false">Item167!B3</f>
        <v>Irará</v>
      </c>
      <c r="D176" s="58" t="str">
        <f aca="false">Item167!C3</f>
        <v>metro quadrado</v>
      </c>
      <c r="E176" s="59" t="n">
        <f aca="false">Item167!D3</f>
        <v>579</v>
      </c>
      <c r="F176" s="64" t="n">
        <f aca="false">Item167!E3</f>
        <v>2.14</v>
      </c>
      <c r="G176" s="67" t="n">
        <f aca="false">(ROUND(F176,2)*E176)</f>
        <v>1239.06</v>
      </c>
      <c r="H176" s="62"/>
    </row>
    <row r="177" s="47" customFormat="true" ht="15" hidden="false" customHeight="true" outlineLevel="0" collapsed="false">
      <c r="A177" s="57"/>
      <c r="B177" s="66" t="n">
        <v>168</v>
      </c>
      <c r="C177" s="59" t="str">
        <f aca="false">Item168!B3</f>
        <v>Muritiba</v>
      </c>
      <c r="D177" s="58" t="str">
        <f aca="false">Item168!C3</f>
        <v>metro quadrado</v>
      </c>
      <c r="E177" s="59" t="n">
        <f aca="false">Item168!D3</f>
        <v>529</v>
      </c>
      <c r="F177" s="64" t="n">
        <f aca="false">Item168!E3</f>
        <v>2.12</v>
      </c>
      <c r="G177" s="67" t="n">
        <f aca="false">(ROUND(F177,2)*E177)</f>
        <v>1121.48</v>
      </c>
      <c r="H177" s="62"/>
    </row>
    <row r="178" s="47" customFormat="true" ht="15" hidden="false" customHeight="true" outlineLevel="0" collapsed="false">
      <c r="A178" s="57"/>
      <c r="B178" s="66" t="n">
        <v>169</v>
      </c>
      <c r="C178" s="59" t="str">
        <f aca="false">Item169!B3</f>
        <v>Mutuípe</v>
      </c>
      <c r="D178" s="58" t="str">
        <f aca="false">Item169!C3</f>
        <v>metro quadrado</v>
      </c>
      <c r="E178" s="59" t="n">
        <f aca="false">Item169!D3</f>
        <v>572</v>
      </c>
      <c r="F178" s="64" t="n">
        <f aca="false">Item169!E3</f>
        <v>3.68</v>
      </c>
      <c r="G178" s="67" t="n">
        <f aca="false">(ROUND(F178,2)*E178)</f>
        <v>2104.96</v>
      </c>
      <c r="H178" s="62"/>
    </row>
    <row r="179" s="47" customFormat="true" ht="15" hidden="false" customHeight="true" outlineLevel="0" collapsed="false">
      <c r="A179" s="57"/>
      <c r="B179" s="66" t="n">
        <v>170</v>
      </c>
      <c r="C179" s="59" t="str">
        <f aca="false">Item170!B3</f>
        <v>Santa Terezinha</v>
      </c>
      <c r="D179" s="58" t="str">
        <f aca="false">Item170!C3</f>
        <v>metro quadrado</v>
      </c>
      <c r="E179" s="59" t="n">
        <f aca="false">Item170!D3</f>
        <v>60</v>
      </c>
      <c r="F179" s="64" t="n">
        <f aca="false">Item170!E3</f>
        <v>21.76</v>
      </c>
      <c r="G179" s="67" t="n">
        <f aca="false">(ROUND(F179,2)*E179)</f>
        <v>1305.6</v>
      </c>
      <c r="H179" s="62"/>
    </row>
    <row r="180" s="47" customFormat="true" ht="15" hidden="false" customHeight="true" outlineLevel="0" collapsed="false">
      <c r="A180" s="57"/>
      <c r="B180" s="66" t="n">
        <v>171</v>
      </c>
      <c r="C180" s="59" t="str">
        <f aca="false">Item171!B3</f>
        <v>Santo Antônio de Jesus</v>
      </c>
      <c r="D180" s="58" t="str">
        <f aca="false">Item171!C3</f>
        <v>metro quadrado</v>
      </c>
      <c r="E180" s="59" t="n">
        <f aca="false">Item171!D3</f>
        <v>796</v>
      </c>
      <c r="F180" s="64" t="n">
        <f aca="false">Item171!E3</f>
        <v>2.5</v>
      </c>
      <c r="G180" s="67" t="n">
        <f aca="false">(ROUND(F180,2)*E180)</f>
        <v>1990</v>
      </c>
      <c r="H180" s="62"/>
    </row>
    <row r="181" s="47" customFormat="true" ht="15" hidden="false" customHeight="true" outlineLevel="0" collapsed="false">
      <c r="A181" s="57"/>
      <c r="B181" s="66" t="n">
        <v>172</v>
      </c>
      <c r="C181" s="59" t="str">
        <f aca="false">Item172!B3</f>
        <v>Santo Estevão</v>
      </c>
      <c r="D181" s="58" t="str">
        <f aca="false">Item172!C3</f>
        <v>metro quadrado</v>
      </c>
      <c r="E181" s="59" t="n">
        <f aca="false">Item172!D3</f>
        <v>96</v>
      </c>
      <c r="F181" s="64" t="n">
        <f aca="false">Item172!E3</f>
        <v>6.67</v>
      </c>
      <c r="G181" s="67" t="n">
        <f aca="false">(ROUND(F181,2)*E181)</f>
        <v>640.32</v>
      </c>
      <c r="H181" s="62"/>
    </row>
    <row r="182" s="47" customFormat="true" ht="15" hidden="false" customHeight="true" outlineLevel="0" collapsed="false">
      <c r="A182" s="57"/>
      <c r="B182" s="66" t="n">
        <v>173</v>
      </c>
      <c r="C182" s="59" t="str">
        <f aca="false">Item173!B3</f>
        <v>São Felipe</v>
      </c>
      <c r="D182" s="58" t="str">
        <f aca="false">Item173!C3</f>
        <v>metro quadrado</v>
      </c>
      <c r="E182" s="59" t="n">
        <f aca="false">Item173!D3</f>
        <v>333</v>
      </c>
      <c r="F182" s="64" t="n">
        <f aca="false">Item173!E3</f>
        <v>4.38</v>
      </c>
      <c r="G182" s="67" t="n">
        <f aca="false">(ROUND(F182,2)*E182)</f>
        <v>1458.54</v>
      </c>
      <c r="H182" s="62"/>
    </row>
    <row r="183" s="47" customFormat="true" ht="15" hidden="false" customHeight="true" outlineLevel="0" collapsed="false">
      <c r="A183" s="57"/>
      <c r="B183" s="66" t="n">
        <v>174</v>
      </c>
      <c r="C183" s="59" t="str">
        <f aca="false">Item174!B3</f>
        <v>São Gonçalo Campos</v>
      </c>
      <c r="D183" s="58" t="str">
        <f aca="false">Item174!C3</f>
        <v>metro quadrado</v>
      </c>
      <c r="E183" s="59" t="n">
        <f aca="false">Item174!D3</f>
        <v>315</v>
      </c>
      <c r="F183" s="64" t="n">
        <f aca="false">Item174!E3</f>
        <v>2.1</v>
      </c>
      <c r="G183" s="67" t="n">
        <f aca="false">(ROUND(F183,2)*E183)</f>
        <v>661.5</v>
      </c>
      <c r="H183" s="62"/>
    </row>
    <row r="184" s="47" customFormat="true" ht="15.75" hidden="false" customHeight="true" outlineLevel="0" collapsed="false">
      <c r="B184" s="71"/>
      <c r="C184" s="71"/>
      <c r="D184" s="72" t="s">
        <v>416</v>
      </c>
      <c r="E184" s="72"/>
      <c r="F184" s="72"/>
      <c r="G184" s="73" t="n">
        <f aca="false">SUM(G10:G183)</f>
        <v>404102.12</v>
      </c>
      <c r="H184" s="74"/>
    </row>
  </sheetData>
  <mergeCells count="30">
    <mergeCell ref="A5:H5"/>
    <mergeCell ref="A6:H6"/>
    <mergeCell ref="A8:H8"/>
    <mergeCell ref="A11:A29"/>
    <mergeCell ref="H11:H29"/>
    <mergeCell ref="A30:A37"/>
    <mergeCell ref="H30:H37"/>
    <mergeCell ref="A38:A48"/>
    <mergeCell ref="H38:H48"/>
    <mergeCell ref="A49:A58"/>
    <mergeCell ref="H49:H58"/>
    <mergeCell ref="A59:A66"/>
    <mergeCell ref="H59:H66"/>
    <mergeCell ref="A67:A85"/>
    <mergeCell ref="H67:H85"/>
    <mergeCell ref="A86:A99"/>
    <mergeCell ref="H86:H99"/>
    <mergeCell ref="A100:A117"/>
    <mergeCell ref="H100:H117"/>
    <mergeCell ref="A118:A130"/>
    <mergeCell ref="H118:H130"/>
    <mergeCell ref="A131:A141"/>
    <mergeCell ref="H131:H141"/>
    <mergeCell ref="A142:A153"/>
    <mergeCell ref="H142:H153"/>
    <mergeCell ref="A154:A167"/>
    <mergeCell ref="H154:H167"/>
    <mergeCell ref="A168:A183"/>
    <mergeCell ref="H168:H183"/>
    <mergeCell ref="D184:F184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9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&amp;L&amp;"Calibri,Regular"&amp;12Estimativa em &amp;D</oddFooter>
  </headerFooter>
  <rowBreaks count="6" manualBreakCount="6">
    <brk id="29" man="true" max="16383" min="0"/>
    <brk id="58" man="true" max="16383" min="0"/>
    <brk id="85" man="true" max="16383" min="0"/>
    <brk id="117" man="true" max="16383" min="0"/>
    <brk id="130" man="true" max="16383" min="0"/>
    <brk id="153" man="true" max="16383" min="0"/>
  </rowBreaks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76</v>
      </c>
      <c r="C3" s="9" t="s">
        <v>11</v>
      </c>
      <c r="D3" s="10" t="n">
        <v>105</v>
      </c>
      <c r="E3" s="11" t="n">
        <f aca="false">IF(C20&lt;=25%,D20,MIN(E20:F20))</f>
        <v>47.55</v>
      </c>
      <c r="F3" s="11" t="n">
        <f aca="false">MIN(H3:H17)</f>
        <v>21.05</v>
      </c>
      <c r="G3" s="12" t="s">
        <v>12</v>
      </c>
      <c r="H3" s="13" t="n">
        <v>58.56</v>
      </c>
      <c r="I3" s="14" t="n">
        <f aca="false">IF(H3="","",(IF($C$20&lt;25%,"N/A",IF(H3&lt;=($D$20+$A$20),H3,"Descartado"))))</f>
        <v>58.56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58.56</v>
      </c>
      <c r="I4" s="14" t="n">
        <f aca="false">IF(H4="","",(IF($C$20&lt;25%,"N/A",IF(H4&lt;=($D$20+$A$20),H4,"Descartado"))))</f>
        <v>58.56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42.1</v>
      </c>
      <c r="I5" s="14" t="n">
        <f aca="false">IF(H5="","",(IF($C$20&lt;25%,"N/A",IF(H5&lt;=($D$20+$A$20),H5,"Descartado"))))</f>
        <v>42.1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58.56</v>
      </c>
      <c r="I6" s="14" t="n">
        <f aca="false">IF(H6="","",(IF($C$20&lt;25%,"N/A",IF(H6&lt;=($D$20+$A$20),H6,"Descartado"))))</f>
        <v>58.56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57.78</v>
      </c>
      <c r="I7" s="14" t="n">
        <f aca="false">IF(H7="","",(IF($C$20&lt;25%,"N/A",IF(H7&lt;=($D$20+$A$20),H7,"Descartado"))))</f>
        <v>57.78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57.68</v>
      </c>
      <c r="I8" s="14" t="n">
        <f aca="false">IF(H8="","",(IF($C$20&lt;25%,"N/A",IF(H8&lt;=($D$20+$A$20),H8,"Descartado"))))</f>
        <v>57.68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37.89</v>
      </c>
      <c r="I9" s="14" t="n">
        <f aca="false">IF(H9="","",(IF($C$20&lt;25%,"N/A",IF(H9&lt;=($D$20+$A$20),H9,"Descartado"))))</f>
        <v>37.89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21.05</v>
      </c>
      <c r="I11" s="14" t="n">
        <f aca="false">IF(H11="","",(IF($C$20&lt;25%,"N/A",IF(H11&lt;=($D$20+$A$20),H11,"Descartado"))))</f>
        <v>21.05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35.78</v>
      </c>
      <c r="I12" s="14" t="n">
        <f aca="false">IF(H12="","",(IF($C$20&lt;25%,"N/A",IF(H12&lt;=($D$20+$A$20),H12,"Descartado"))))</f>
        <v>35.78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22.4375099876177</v>
      </c>
      <c r="B20" s="25" t="n">
        <f aca="false">COUNT(H3:H17)</f>
        <v>10</v>
      </c>
      <c r="C20" s="26" t="n">
        <f aca="false">IF(B20&lt;2,"N/A",(A20/D20))</f>
        <v>0.420808514396431</v>
      </c>
      <c r="D20" s="27" t="n">
        <f aca="false">ROUND(AVERAGE(H3:H17),2)</f>
        <v>53.32</v>
      </c>
      <c r="E20" s="28" t="n">
        <f aca="false">IFERROR(ROUND(IF(B20&lt;2,"N/A",(IF(C20&lt;=25%,"N/A",AVERAGE(I3:I17)))),2),"N/A")</f>
        <v>47.55</v>
      </c>
      <c r="F20" s="28" t="n">
        <f aca="false">ROUND(MEDIAN(H3:H17),2)</f>
        <v>57.73</v>
      </c>
      <c r="G20" s="29" t="str">
        <f aca="false">INDEX(G3:G17,MATCH(H20,H3:H17,0))</f>
        <v>16.492.097/0001-37 L F OLIVEIRA CONSTRUCOES EIRELI</v>
      </c>
      <c r="H20" s="30" t="n">
        <f aca="false">MIN(H3:H17)</f>
        <v>21.05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47.55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4992.75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78</v>
      </c>
      <c r="C3" s="9" t="s">
        <v>11</v>
      </c>
      <c r="D3" s="10" t="n">
        <v>240</v>
      </c>
      <c r="E3" s="11" t="n">
        <f aca="false">IF(C20&lt;=25%,D20,MIN(E20:F20))</f>
        <v>19.92</v>
      </c>
      <c r="F3" s="11" t="n">
        <f aca="false">MIN(H3:H17)</f>
        <v>10</v>
      </c>
      <c r="G3" s="12" t="s">
        <v>12</v>
      </c>
      <c r="H3" s="13" t="n">
        <v>23.27</v>
      </c>
      <c r="I3" s="14" t="n">
        <f aca="false">IF(H3="","",(IF($C$20&lt;25%,"N/A",IF(H3&lt;=($D$20+$A$20),H3,"Descartado"))))</f>
        <v>23.27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23.27</v>
      </c>
      <c r="I4" s="14" t="n">
        <f aca="false">IF(H4="","",(IF($C$20&lt;25%,"N/A",IF(H4&lt;=($D$20+$A$20),H4,"Descartado"))))</f>
        <v>23.27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15.79</v>
      </c>
      <c r="I5" s="14" t="n">
        <f aca="false">IF(H5="","",(IF($C$20&lt;25%,"N/A",IF(H5&lt;=($D$20+$A$20),H5,"Descartado"))))</f>
        <v>15.79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23.03</v>
      </c>
      <c r="I6" s="14" t="n">
        <f aca="false">IF(H6="","",(IF($C$20&lt;25%,"N/A",IF(H6&lt;=($D$20+$A$20),H6,"Descartado"))))</f>
        <v>23.03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23.05</v>
      </c>
      <c r="I7" s="14" t="n">
        <f aca="false">IF(H7="","",(IF($C$20&lt;25%,"N/A",IF(H7&lt;=($D$20+$A$20),H7,"Descartado"))))</f>
        <v>23.05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22.86</v>
      </c>
      <c r="I8" s="14" t="n">
        <f aca="false">IF(H8="","",(IF($C$20&lt;25%,"N/A",IF(H8&lt;=($D$20+$A$20),H8,"Descartado"))))</f>
        <v>22.86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23.27</v>
      </c>
      <c r="I9" s="14" t="n">
        <f aca="false">IF(H9="","",(IF($C$20&lt;25%,"N/A",IF(H9&lt;=($D$20+$A$20),H9,"Descartado"))))</f>
        <v>23.27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10</v>
      </c>
      <c r="I11" s="14" t="n">
        <f aca="false">IF(H11="","",(IF($C$20&lt;25%,"N/A",IF(H11&lt;=($D$20+$A$20),H11,"Descartado"))))</f>
        <v>10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14.73</v>
      </c>
      <c r="I12" s="14" t="n">
        <f aca="false">IF(H12="","",(IF($C$20&lt;25%,"N/A",IF(H12&lt;=($D$20+$A$20),H12,"Descartado"))))</f>
        <v>14.73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27.4012127874337</v>
      </c>
      <c r="B20" s="25" t="n">
        <f aca="false">COUNT(H3:H17)</f>
        <v>10</v>
      </c>
      <c r="C20" s="26" t="n">
        <f aca="false">IF(B20&lt;2,"N/A",(A20/D20))</f>
        <v>0.96313577460224</v>
      </c>
      <c r="D20" s="27" t="n">
        <f aca="false">ROUND(AVERAGE(H3:H17),2)</f>
        <v>28.45</v>
      </c>
      <c r="E20" s="28" t="n">
        <f aca="false">IFERROR(ROUND(IF(B20&lt;2,"N/A",(IF(C20&lt;=25%,"N/A",AVERAGE(I3:I17)))),2),"N/A")</f>
        <v>19.92</v>
      </c>
      <c r="F20" s="28" t="n">
        <f aca="false">ROUND(MEDIAN(H3:H17),2)</f>
        <v>23.04</v>
      </c>
      <c r="G20" s="29" t="str">
        <f aca="false">INDEX(G3:G17,MATCH(H20,H3:H17,0))</f>
        <v>16.492.097/0001-37 L F OLIVEIRA CONSTRUCOES EIRELI</v>
      </c>
      <c r="H20" s="30" t="n">
        <f aca="false">MIN(H3:H17)</f>
        <v>10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19.92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4780.8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42</v>
      </c>
      <c r="C3" s="9" t="s">
        <v>11</v>
      </c>
      <c r="D3" s="10" t="n">
        <v>69</v>
      </c>
      <c r="E3" s="11" t="n">
        <f aca="false">IF(C20&lt;=25%,D20,MIN(E20:F20))</f>
        <v>37.1</v>
      </c>
      <c r="F3" s="11" t="n">
        <f aca="false">MIN(H3:H17)</f>
        <v>25.26</v>
      </c>
      <c r="G3" s="12" t="s">
        <v>12</v>
      </c>
      <c r="H3" s="13" t="n">
        <v>67.85</v>
      </c>
      <c r="I3" s="14" t="n">
        <f aca="false">IF(H3="","",(IF($C$20&lt;25%,"N/A",IF(H3&lt;=($D$20+$A$20),H3,"Descartado"))))</f>
        <v>67.85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42.63</v>
      </c>
      <c r="I4" s="14" t="n">
        <f aca="false">IF(H4="","",(IF($C$20&lt;25%,"N/A",IF(H4&lt;=($D$20+$A$20),H4,"Descartado"))))</f>
        <v>42.63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27.36</v>
      </c>
      <c r="I5" s="14" t="n">
        <f aca="false">IF(H5="","",(IF($C$20&lt;25%,"N/A",IF(H5&lt;=($D$20+$A$20),H5,"Descartado"))))</f>
        <v>27.36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44.15</v>
      </c>
      <c r="I6" s="14" t="n">
        <f aca="false">IF(H6="","",(IF($C$20&lt;25%,"N/A",IF(H6&lt;=($D$20+$A$20),H6,"Descartado"))))</f>
        <v>44.15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26.31</v>
      </c>
      <c r="I7" s="14" t="n">
        <f aca="false">IF(H7="","",(IF($C$20&lt;25%,"N/A",IF(H7&lt;=($D$20+$A$20),H7,"Descartado"))))</f>
        <v>26.31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67.36</v>
      </c>
      <c r="I8" s="14" t="n">
        <f aca="false">IF(H8="","",(IF($C$20&lt;25%,"N/A",IF(H8&lt;=($D$20+$A$20),H8,"Descartado"))))</f>
        <v>67.36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31.57</v>
      </c>
      <c r="I9" s="14" t="n">
        <f aca="false">IF(H9="","",(IF($C$20&lt;25%,"N/A",IF(H9&lt;=($D$20+$A$20),H9,"Descartado"))))</f>
        <v>31.57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26.31</v>
      </c>
      <c r="I11" s="14" t="n">
        <f aca="false">IF(H11="","",(IF($C$20&lt;25%,"N/A",IF(H11&lt;=($D$20+$A$20),H11,"Descartado"))))</f>
        <v>26.31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25.26</v>
      </c>
      <c r="I12" s="14" t="n">
        <f aca="false">IF(H12="","",(IF($C$20&lt;25%,"N/A",IF(H12&lt;=($D$20+$A$20),H12,"Descartado"))))</f>
        <v>25.26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8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26.2860082130737</v>
      </c>
      <c r="B20" s="25" t="n">
        <f aca="false">COUNT(H3:H17)</f>
        <v>10</v>
      </c>
      <c r="C20" s="26" t="n">
        <f aca="false">IF(B20&lt;2,"N/A",(A20/D20))</f>
        <v>0.566386731589608</v>
      </c>
      <c r="D20" s="27" t="n">
        <f aca="false">ROUND(AVERAGE(H3:H17),2)</f>
        <v>46.41</v>
      </c>
      <c r="E20" s="28" t="n">
        <f aca="false">IFERROR(ROUND(IF(B20&lt;2,"N/A",(IF(C20&lt;=25%,"N/A",AVERAGE(I3:I17)))),2),"N/A")</f>
        <v>39.87</v>
      </c>
      <c r="F20" s="28" t="n">
        <f aca="false">ROUND(MEDIAN(H3:H17),2)</f>
        <v>37.1</v>
      </c>
      <c r="G20" s="29" t="str">
        <f aca="false">INDEX(G3:G17,MATCH(H20,H3:H17,0))</f>
        <v>12.839.383/0001-75 ALESSANDRO DE SIQUEIRA SANTOS</v>
      </c>
      <c r="H20" s="30" t="n">
        <f aca="false">MIN(H3:H17)</f>
        <v>25.26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37.1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2559.9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80</v>
      </c>
      <c r="C3" s="9" t="s">
        <v>11</v>
      </c>
      <c r="D3" s="10" t="n">
        <v>615</v>
      </c>
      <c r="E3" s="11" t="n">
        <f aca="false">IF(C20&lt;=25%,D20,MIN(E20:F20))</f>
        <v>5.34</v>
      </c>
      <c r="F3" s="11" t="n">
        <f aca="false">MIN(H3:H17)</f>
        <v>2.63</v>
      </c>
      <c r="G3" s="12" t="s">
        <v>12</v>
      </c>
      <c r="H3" s="13" t="n">
        <v>5.38</v>
      </c>
      <c r="I3" s="14" t="n">
        <f aca="false">IF(H3="","",(IF($C$20&lt;25%,"N/A",IF(H3&lt;=($D$20+$A$20),H3,"Descartado"))))</f>
        <v>5.38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6.51</v>
      </c>
      <c r="I4" s="14" t="n">
        <f aca="false">IF(H4="","",(IF($C$20&lt;25%,"N/A",IF(H4&lt;=($D$20+$A$20),H4,"Descartado"))))</f>
        <v>6.51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4.84</v>
      </c>
      <c r="I5" s="14" t="n">
        <f aca="false">IF(H5="","",(IF($C$20&lt;25%,"N/A",IF(H5&lt;=($D$20+$A$20),H5,"Descartado"))))</f>
        <v>4.84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6.51</v>
      </c>
      <c r="I6" s="14" t="n">
        <f aca="false">IF(H6="","",(IF($C$20&lt;25%,"N/A",IF(H6&lt;=($D$20+$A$20),H6,"Descartado"))))</f>
        <v>6.51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6.47</v>
      </c>
      <c r="I7" s="14" t="n">
        <f aca="false">IF(H7="","",(IF($C$20&lt;25%,"N/A",IF(H7&lt;=($D$20+$A$20),H7,"Descartado"))))</f>
        <v>6.47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6.51</v>
      </c>
      <c r="I8" s="14" t="n">
        <f aca="false">IF(H8="","",(IF($C$20&lt;25%,"N/A",IF(H8&lt;=($D$20+$A$20),H8,"Descartado"))))</f>
        <v>6.51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6.51</v>
      </c>
      <c r="I9" s="14" t="n">
        <f aca="false">IF(H9="","",(IF($C$20&lt;25%,"N/A",IF(H9&lt;=($D$20+$A$20),H9,"Descartado"))))</f>
        <v>6.51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2.63</v>
      </c>
      <c r="I11" s="14" t="n">
        <f aca="false">IF(H11="","",(IF($C$20&lt;25%,"N/A",IF(H11&lt;=($D$20+$A$20),H11,"Descartado"))))</f>
        <v>2.63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2.74</v>
      </c>
      <c r="I12" s="14" t="n">
        <f aca="false">IF(H12="","",(IF($C$20&lt;25%,"N/A",IF(H12&lt;=($D$20+$A$20),H12,"Descartado"))))</f>
        <v>2.74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31.6300069378571</v>
      </c>
      <c r="B20" s="25" t="n">
        <f aca="false">COUNT(H3:H17)</f>
        <v>10</v>
      </c>
      <c r="C20" s="26" t="n">
        <f aca="false">IF(B20&lt;2,"N/A",(A20/D20))</f>
        <v>2.0619300481002</v>
      </c>
      <c r="D20" s="27" t="n">
        <f aca="false">ROUND(AVERAGE(H3:H17),2)</f>
        <v>15.34</v>
      </c>
      <c r="E20" s="28" t="n">
        <f aca="false">IFERROR(ROUND(IF(B20&lt;2,"N/A",(IF(C20&lt;=25%,"N/A",AVERAGE(I3:I17)))),2),"N/A")</f>
        <v>5.34</v>
      </c>
      <c r="F20" s="28" t="n">
        <f aca="false">ROUND(MEDIAN(H3:H17),2)</f>
        <v>6.49</v>
      </c>
      <c r="G20" s="29" t="str">
        <f aca="false">INDEX(G3:G17,MATCH(H20,H3:H17,0))</f>
        <v>16.492.097/0001-37 L F OLIVEIRA CONSTRUCOES EIRELI</v>
      </c>
      <c r="H20" s="30" t="n">
        <f aca="false">MIN(H3:H17)</f>
        <v>2.63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5.34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3284.1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82</v>
      </c>
      <c r="C3" s="9" t="s">
        <v>11</v>
      </c>
      <c r="D3" s="10" t="n">
        <v>491</v>
      </c>
      <c r="E3" s="11" t="n">
        <f aca="false">IF(C20&lt;=25%,D20,MIN(E20:F20))</f>
        <v>4.19</v>
      </c>
      <c r="F3" s="11" t="n">
        <f aca="false">MIN(H3:H17)</f>
        <v>1.16</v>
      </c>
      <c r="G3" s="12" t="s">
        <v>83</v>
      </c>
      <c r="H3" s="13" t="n">
        <v>4.21</v>
      </c>
      <c r="I3" s="14" t="n">
        <f aca="false">IF(H3="","",(IF($C$20&lt;25%,"N/A",IF(H3&lt;=($D$20+$A$20),H3,"Descartado"))))</f>
        <v>4.21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4.95</v>
      </c>
      <c r="I4" s="14" t="n">
        <f aca="false">IF(H4="","",(IF($C$20&lt;25%,"N/A",IF(H4&lt;=($D$20+$A$20),H4,"Descartado"))))</f>
        <v>4.95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4.7</v>
      </c>
      <c r="I5" s="14" t="n">
        <f aca="false">IF(H5="","",(IF($C$20&lt;25%,"N/A",IF(H5&lt;=($D$20+$A$20),H5,"Descartado"))))</f>
        <v>4.7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4.2</v>
      </c>
      <c r="I6" s="14" t="n">
        <f aca="false">IF(H6="","",(IF($C$20&lt;25%,"N/A",IF(H6&lt;=($D$20+$A$20),H6,"Descartado"))))</f>
        <v>4.2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2.1</v>
      </c>
      <c r="I7" s="14" t="n">
        <f aca="false">IF(H7="","",(IF($C$20&lt;25%,"N/A",IF(H7&lt;=($D$20+$A$20),H7,"Descartado"))))</f>
        <v>2.1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4.95</v>
      </c>
      <c r="I8" s="14" t="n">
        <f aca="false">IF(H8="","",(IF($C$20&lt;25%,"N/A",IF(H8&lt;=($D$20+$A$20),H8,"Descartado"))))</f>
        <v>4.95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4.95</v>
      </c>
      <c r="I9" s="14" t="n">
        <f aca="false">IF(H9="","",(IF($C$20&lt;25%,"N/A",IF(H9&lt;=($D$20+$A$20),H9,"Descartado"))))</f>
        <v>4.95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4.95</v>
      </c>
      <c r="I10" s="14" t="n">
        <f aca="false">IF(H10="","",(IF($C$20&lt;25%,"N/A",IF(H10&lt;=($D$20+$A$20),H10,"Descartado"))))</f>
        <v>4.95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4.95</v>
      </c>
      <c r="I11" s="14" t="n">
        <f aca="false">IF(H11="","",(IF($C$20&lt;25%,"N/A",IF(H11&lt;=($D$20+$A$20),H11,"Descartado"))))</f>
        <v>4.95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1.16</v>
      </c>
      <c r="I13" s="14" t="n">
        <f aca="false">IF(H13="","",(IF($C$20&lt;25%,"N/A",IF(H13&lt;=($D$20+$A$20),H13,"Descartado"))))</f>
        <v>1.16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4.95</v>
      </c>
      <c r="I14" s="14" t="n">
        <f aca="false">IF(H14="","",(IF($C$20&lt;25%,"N/A",IF(H14&lt;=($D$20+$A$20),H14,"Descartado"))))</f>
        <v>4.95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29.2009370957976</v>
      </c>
      <c r="B20" s="25" t="n">
        <f aca="false">COUNT(H3:H17)</f>
        <v>12</v>
      </c>
      <c r="C20" s="26" t="n">
        <f aca="false">IF(B20&lt;2,"N/A",(A20/D20))</f>
        <v>2.31569683551131</v>
      </c>
      <c r="D20" s="27" t="n">
        <f aca="false">ROUND(AVERAGE(H3:H17),2)</f>
        <v>12.61</v>
      </c>
      <c r="E20" s="28" t="n">
        <f aca="false">IFERROR(ROUND(IF(B20&lt;2,"N/A",(IF(C20&lt;=25%,"N/A",AVERAGE(I3:I17)))),2),"N/A")</f>
        <v>4.19</v>
      </c>
      <c r="F20" s="28" t="n">
        <f aca="false">ROUND(MEDIAN(H3:H17),2)</f>
        <v>4.95</v>
      </c>
      <c r="G20" s="29" t="str">
        <f aca="false">INDEX(G3:G17,MATCH(H20,H3:H17,0))</f>
        <v>16.492.097/0001-37 L F OLIVEIRA CONSTRUCOES EIRELI</v>
      </c>
      <c r="H20" s="30" t="n">
        <f aca="false">MIN(H3:H17)</f>
        <v>1.16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4.19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2057.29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86</v>
      </c>
      <c r="C3" s="9" t="s">
        <v>11</v>
      </c>
      <c r="D3" s="10" t="n">
        <v>1532</v>
      </c>
      <c r="E3" s="11" t="n">
        <f aca="false">IF(C20&lt;=25%,D20,MIN(E20:F20))</f>
        <v>0.96</v>
      </c>
      <c r="F3" s="11" t="n">
        <f aca="false">MIN(H3:H17)</f>
        <v>0.74</v>
      </c>
      <c r="G3" s="12" t="s">
        <v>83</v>
      </c>
      <c r="H3" s="13" t="n">
        <v>0.83</v>
      </c>
      <c r="I3" s="14" t="n">
        <f aca="false">IF(H3="","",(IF($C$20&lt;25%,"N/A",IF(H3&lt;=($D$20+$A$20),H3,"Descartado"))))</f>
        <v>0.83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1.08</v>
      </c>
      <c r="I4" s="14" t="n">
        <f aca="false">IF(H4="","",(IF($C$20&lt;25%,"N/A",IF(H4&lt;=($D$20+$A$20),H4,"Descartado"))))</f>
        <v>1.08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1.03</v>
      </c>
      <c r="I5" s="14" t="n">
        <f aca="false">IF(H5="","",(IF($C$20&lt;25%,"N/A",IF(H5&lt;=($D$20+$A$20),H5,"Descartado"))))</f>
        <v>1.03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0.83</v>
      </c>
      <c r="I6" s="14" t="n">
        <f aca="false">IF(H6="","",(IF($C$20&lt;25%,"N/A",IF(H6&lt;=($D$20+$A$20),H6,"Descartado"))))</f>
        <v>0.83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0.74</v>
      </c>
      <c r="I7" s="14" t="n">
        <f aca="false">IF(H7="","",(IF($C$20&lt;25%,"N/A",IF(H7&lt;=($D$20+$A$20),H7,"Descartado"))))</f>
        <v>0.74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1.08</v>
      </c>
      <c r="I8" s="14" t="n">
        <f aca="false">IF(H8="","",(IF($C$20&lt;25%,"N/A",IF(H8&lt;=($D$20+$A$20),H8,"Descartado"))))</f>
        <v>1.08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1.08</v>
      </c>
      <c r="I9" s="14" t="n">
        <f aca="false">IF(H9="","",(IF($C$20&lt;25%,"N/A",IF(H9&lt;=($D$20+$A$20),H9,"Descartado"))))</f>
        <v>1.08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1.08</v>
      </c>
      <c r="I10" s="14" t="n">
        <f aca="false">IF(H10="","",(IF($C$20&lt;25%,"N/A",IF(H10&lt;=($D$20+$A$20),H10,"Descartado"))))</f>
        <v>1.08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1.08</v>
      </c>
      <c r="I11" s="14" t="n">
        <f aca="false">IF(H11="","",(IF($C$20&lt;25%,"N/A",IF(H11&lt;=($D$20+$A$20),H11,"Descartado"))))</f>
        <v>1.08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0.79</v>
      </c>
      <c r="I13" s="14" t="n">
        <f aca="false">IF(H13="","",(IF($C$20&lt;25%,"N/A",IF(H13&lt;=($D$20+$A$20),H13,"Descartado"))))</f>
        <v>0.79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0.95</v>
      </c>
      <c r="I14" s="14" t="n">
        <f aca="false">IF(H14="","",(IF($C$20&lt;25%,"N/A",IF(H14&lt;=($D$20+$A$20),H14,"Descartado"))))</f>
        <v>0.95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30.1059513395708</v>
      </c>
      <c r="B20" s="25" t="n">
        <f aca="false">COUNT(H3:H17)</f>
        <v>12</v>
      </c>
      <c r="C20" s="26" t="n">
        <f aca="false">IF(B20&lt;2,"N/A",(A20/D20))</f>
        <v>3.11978770358247</v>
      </c>
      <c r="D20" s="27" t="n">
        <f aca="false">ROUND(AVERAGE(H3:H17),2)</f>
        <v>9.65</v>
      </c>
      <c r="E20" s="28" t="n">
        <f aca="false">IFERROR(ROUND(IF(B20&lt;2,"N/A",(IF(C20&lt;=25%,"N/A",AVERAGE(I3:I17)))),2),"N/A")</f>
        <v>0.96</v>
      </c>
      <c r="F20" s="28" t="n">
        <f aca="false">ROUND(MEDIAN(H3:H17),2)</f>
        <v>1.06</v>
      </c>
      <c r="G20" s="29" t="str">
        <f aca="false">INDEX(G3:G17,MATCH(H20,H3:H17,0))</f>
        <v>19.827.650/0001-33 LEITE &amp; LIMA LTDA</v>
      </c>
      <c r="H20" s="30" t="n">
        <f aca="false">MIN(H3:H17)</f>
        <v>0.74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0.96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1470.72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88</v>
      </c>
      <c r="C3" s="9" t="s">
        <v>11</v>
      </c>
      <c r="D3" s="10" t="n">
        <v>51</v>
      </c>
      <c r="E3" s="11" t="n">
        <f aca="false">IF(C20&lt;=25%,D20,MIN(E20:F20))</f>
        <v>53.79</v>
      </c>
      <c r="F3" s="11" t="n">
        <f aca="false">MIN(H3:H17)</f>
        <v>26.31</v>
      </c>
      <c r="G3" s="12" t="s">
        <v>83</v>
      </c>
      <c r="H3" s="13" t="n">
        <v>47.35</v>
      </c>
      <c r="I3" s="14" t="n">
        <f aca="false">IF(H3="","",(IF($C$20&lt;25%,"N/A",IF(H3&lt;=($D$20+$A$20),H3,"Descartado"))))</f>
        <v>47.35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62.17</v>
      </c>
      <c r="I4" s="14" t="n">
        <f aca="false">IF(H4="","",(IF($C$20&lt;25%,"N/A",IF(H4&lt;=($D$20+$A$20),H4,"Descartado"))))</f>
        <v>62.17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66.43</v>
      </c>
      <c r="I5" s="14" t="n">
        <f aca="false">IF(H5="","",(IF($C$20&lt;25%,"N/A",IF(H5&lt;=($D$20+$A$20),H5,"Descartado"))))</f>
        <v>66.43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42.08</v>
      </c>
      <c r="I6" s="14" t="n">
        <f aca="false">IF(H6="","",(IF($C$20&lt;25%,"N/A",IF(H6&lt;=($D$20+$A$20),H6,"Descartado"))))</f>
        <v>42.08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36.84</v>
      </c>
      <c r="I7" s="14" t="n">
        <f aca="false">IF(H7="","",(IF($C$20&lt;25%,"N/A",IF(H7&lt;=($D$20+$A$20),H7,"Descartado"))))</f>
        <v>36.84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55.94</v>
      </c>
      <c r="I8" s="14" t="n">
        <f aca="false">IF(H8="","",(IF($C$20&lt;25%,"N/A",IF(H8&lt;=($D$20+$A$20),H8,"Descartado"))))</f>
        <v>55.94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51.57</v>
      </c>
      <c r="I9" s="14" t="n">
        <f aca="false">IF(H9="","",(IF($C$20&lt;25%,"N/A",IF(H9&lt;=($D$20+$A$20),H9,"Descartado"))))</f>
        <v>51.57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69.93</v>
      </c>
      <c r="I10" s="14" t="n">
        <f aca="false">IF(H10="","",(IF($C$20&lt;25%,"N/A",IF(H10&lt;=($D$20+$A$20),H10,"Descartado"))))</f>
        <v>69.93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69.93</v>
      </c>
      <c r="I11" s="14" t="n">
        <f aca="false">IF(H11="","",(IF($C$20&lt;25%,"N/A",IF(H11&lt;=($D$20+$A$20),H11,"Descartado"))))</f>
        <v>69.93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26.31</v>
      </c>
      <c r="I13" s="14" t="n">
        <f aca="false">IF(H13="","",(IF($C$20&lt;25%,"N/A",IF(H13&lt;=($D$20+$A$20),H13,"Descartado"))))</f>
        <v>26.31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63.15</v>
      </c>
      <c r="I14" s="14" t="n">
        <f aca="false">IF(H14="","",(IF($C$20&lt;25%,"N/A",IF(H14&lt;=($D$20+$A$20),H14,"Descartado"))))</f>
        <v>63.15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20.218291654446</v>
      </c>
      <c r="B20" s="25" t="n">
        <f aca="false">COUNT(H3:H17)</f>
        <v>12</v>
      </c>
      <c r="C20" s="26" t="n">
        <f aca="false">IF(B20&lt;2,"N/A",(A20/D20))</f>
        <v>0.348111082204649</v>
      </c>
      <c r="D20" s="27" t="n">
        <f aca="false">ROUND(AVERAGE(H3:H17),2)</f>
        <v>58.08</v>
      </c>
      <c r="E20" s="28" t="n">
        <f aca="false">IFERROR(ROUND(IF(B20&lt;2,"N/A",(IF(C20&lt;=25%,"N/A",AVERAGE(I3:I17)))),2),"N/A")</f>
        <v>53.79</v>
      </c>
      <c r="F20" s="28" t="n">
        <f aca="false">ROUND(MEDIAN(H3:H17),2)</f>
        <v>59.06</v>
      </c>
      <c r="G20" s="29" t="str">
        <f aca="false">INDEX(G3:G17,MATCH(H20,H3:H17,0))</f>
        <v>16.492.097/0001-37 L F OLIVEIRA CONSTRUCOES EIRELI</v>
      </c>
      <c r="H20" s="30" t="n">
        <f aca="false">MIN(H3:H17)</f>
        <v>26.31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53.79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2743.29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89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90</v>
      </c>
      <c r="C3" s="9" t="s">
        <v>11</v>
      </c>
      <c r="D3" s="10" t="n">
        <v>96</v>
      </c>
      <c r="E3" s="11" t="n">
        <f aca="false">IF(C20&lt;=25%,D20,MIN(E20:F20))</f>
        <v>31.04</v>
      </c>
      <c r="F3" s="11" t="n">
        <f aca="false">MIN(H3:H17)</f>
        <v>15.79</v>
      </c>
      <c r="G3" s="12" t="s">
        <v>83</v>
      </c>
      <c r="H3" s="13" t="n">
        <v>31.57</v>
      </c>
      <c r="I3" s="14" t="n">
        <f aca="false">IF(H3="","",(IF($C$20&lt;25%,"N/A",IF(H3&lt;=($D$20+$A$20),H3,"Descartado"))))</f>
        <v>31.57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36.05</v>
      </c>
      <c r="I4" s="14" t="n">
        <f aca="false">IF(H4="","",(IF($C$20&lt;25%,"N/A",IF(H4&lt;=($D$20+$A$20),H4,"Descartado"))))</f>
        <v>36.05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38.51</v>
      </c>
      <c r="I5" s="14" t="n">
        <f aca="false">IF(H5="","",(IF($C$20&lt;25%,"N/A",IF(H5&lt;=($D$20+$A$20),H5,"Descartado"))))</f>
        <v>38.51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20</v>
      </c>
      <c r="I6" s="14" t="n">
        <f aca="false">IF(H6="","",(IF($C$20&lt;25%,"N/A",IF(H6&lt;=($D$20+$A$20),H6,"Descartado"))))</f>
        <v>20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15.79</v>
      </c>
      <c r="I7" s="14" t="n">
        <f aca="false">IF(H7="","",(IF($C$20&lt;25%,"N/A",IF(H7&lt;=($D$20+$A$20),H7,"Descartado"))))</f>
        <v>15.79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40.54</v>
      </c>
      <c r="I8" s="14" t="n">
        <f aca="false">IF(H8="","",(IF($C$20&lt;25%,"N/A",IF(H8&lt;=($D$20+$A$20),H8,"Descartado"))))</f>
        <v>40.54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20</v>
      </c>
      <c r="I9" s="14" t="n">
        <f aca="false">IF(H9="","",(IF($C$20&lt;25%,"N/A",IF(H9&lt;=($D$20+$A$20),H9,"Descartado"))))</f>
        <v>20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40.54</v>
      </c>
      <c r="I10" s="14" t="n">
        <f aca="false">IF(H10="","",(IF($C$20&lt;25%,"N/A",IF(H10&lt;=($D$20+$A$20),H10,"Descartado"))))</f>
        <v>40.54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40.54</v>
      </c>
      <c r="I11" s="14" t="n">
        <f aca="false">IF(H11="","",(IF($C$20&lt;25%,"N/A",IF(H11&lt;=($D$20+$A$20),H11,"Descartado"))))</f>
        <v>40.54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18.94</v>
      </c>
      <c r="I13" s="14" t="n">
        <f aca="false">IF(H13="","",(IF($C$20&lt;25%,"N/A",IF(H13&lt;=($D$20+$A$20),H13,"Descartado"))))</f>
        <v>18.94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38.94</v>
      </c>
      <c r="I14" s="14" t="n">
        <f aca="false">IF(H14="","",(IF($C$20&lt;25%,"N/A",IF(H14&lt;=($D$20+$A$20),H14,"Descartado"))))</f>
        <v>38.94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23.5208264098012</v>
      </c>
      <c r="B20" s="25" t="n">
        <f aca="false">COUNT(H3:H17)</f>
        <v>12</v>
      </c>
      <c r="C20" s="26" t="n">
        <f aca="false">IF(B20&lt;2,"N/A",(A20/D20))</f>
        <v>0.631940526861933</v>
      </c>
      <c r="D20" s="27" t="n">
        <f aca="false">ROUND(AVERAGE(H3:H17),2)</f>
        <v>37.22</v>
      </c>
      <c r="E20" s="28" t="n">
        <f aca="false">IFERROR(ROUND(IF(B20&lt;2,"N/A",(IF(C20&lt;=25%,"N/A",AVERAGE(I3:I17)))),2),"N/A")</f>
        <v>31.04</v>
      </c>
      <c r="F20" s="28" t="n">
        <f aca="false">ROUND(MEDIAN(H3:H17),2)</f>
        <v>37.28</v>
      </c>
      <c r="G20" s="29" t="str">
        <f aca="false">INDEX(G3:G17,MATCH(H20,H3:H17,0))</f>
        <v>19.827.650/0001-33 LEITE &amp; LIMA LTDA</v>
      </c>
      <c r="H20" s="30" t="n">
        <f aca="false">MIN(H3:H17)</f>
        <v>15.79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31.04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2979.84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B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92</v>
      </c>
      <c r="C3" s="9" t="s">
        <v>11</v>
      </c>
      <c r="D3" s="10" t="n">
        <v>413</v>
      </c>
      <c r="E3" s="11" t="n">
        <f aca="false">IF(C20&lt;=25%,D20,MIN(E20:F20))</f>
        <v>1.29</v>
      </c>
      <c r="F3" s="11" t="n">
        <f aca="false">MIN(H3:H17)</f>
        <v>0.84</v>
      </c>
      <c r="G3" s="12" t="s">
        <v>83</v>
      </c>
      <c r="H3" s="13" t="n">
        <v>1.2</v>
      </c>
      <c r="I3" s="14" t="n">
        <f aca="false">IF(H3="","",(IF($C$20&lt;25%,"N/A",IF(H3&lt;=($D$20+$A$20),H3,"Descartado"))))</f>
        <v>1.2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1.51</v>
      </c>
      <c r="I4" s="14" t="n">
        <f aca="false">IF(H4="","",(IF($C$20&lt;25%,"N/A",IF(H4&lt;=($D$20+$A$20),H4,"Descartado"))))</f>
        <v>1.51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1.43</v>
      </c>
      <c r="I5" s="14" t="n">
        <f aca="false">IF(H5="","",(IF($C$20&lt;25%,"N/A",IF(H5&lt;=($D$20+$A$20),H5,"Descartado"))))</f>
        <v>1.43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1.04</v>
      </c>
      <c r="I6" s="14" t="n">
        <f aca="false">IF(H6="","",(IF($C$20&lt;25%,"N/A",IF(H6&lt;=($D$20+$A$20),H6,"Descartado"))))</f>
        <v>1.04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0.84</v>
      </c>
      <c r="I7" s="14" t="n">
        <f aca="false">IF(H7="","",(IF($C$20&lt;25%,"N/A",IF(H7&lt;=($D$20+$A$20),H7,"Descartado"))))</f>
        <v>0.84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1.21</v>
      </c>
      <c r="I8" s="14" t="n">
        <f aca="false">IF(H8="","",(IF($C$20&lt;25%,"N/A",IF(H8&lt;=($D$20+$A$20),H8,"Descartado"))))</f>
        <v>1.21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1.51</v>
      </c>
      <c r="I9" s="14" t="n">
        <f aca="false">IF(H9="","",(IF($C$20&lt;25%,"N/A",IF(H9&lt;=($D$20+$A$20),H9,"Descartado"))))</f>
        <v>1.51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1.51</v>
      </c>
      <c r="I10" s="14" t="n">
        <f aca="false">IF(H10="","",(IF($C$20&lt;25%,"N/A",IF(H10&lt;=($D$20+$A$20),H10,"Descartado"))))</f>
        <v>1.51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1.51</v>
      </c>
      <c r="I11" s="14" t="n">
        <f aca="false">IF(H11="","",(IF($C$20&lt;25%,"N/A",IF(H11&lt;=($D$20+$A$20),H11,"Descartado"))))</f>
        <v>1.51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1.03</v>
      </c>
      <c r="I13" s="14" t="n">
        <f aca="false">IF(H13="","",(IF($C$20&lt;25%,"N/A",IF(H13&lt;=($D$20+$A$20),H13,"Descartado"))))</f>
        <v>1.03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1.4</v>
      </c>
      <c r="I14" s="14" t="n">
        <f aca="false">IF(H14="","",(IF($C$20&lt;25%,"N/A",IF(H14&lt;=($D$20+$A$20),H14,"Descartado"))))</f>
        <v>1.4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30.0115339444183</v>
      </c>
      <c r="B20" s="25" t="n">
        <f aca="false">COUNT(H3:H17)</f>
        <v>12</v>
      </c>
      <c r="C20" s="26" t="n">
        <f aca="false">IF(B20&lt;2,"N/A",(A20/D20))</f>
        <v>3.01623456727822</v>
      </c>
      <c r="D20" s="27" t="n">
        <f aca="false">ROUND(AVERAGE(H3:H17),2)</f>
        <v>9.95</v>
      </c>
      <c r="E20" s="28" t="n">
        <f aca="false">IFERROR(ROUND(IF(B20&lt;2,"N/A",(IF(C20&lt;=25%,"N/A",AVERAGE(I3:I17)))),2),"N/A")</f>
        <v>1.29</v>
      </c>
      <c r="F20" s="28" t="n">
        <f aca="false">ROUND(MEDIAN(H3:H17),2)</f>
        <v>1.42</v>
      </c>
      <c r="G20" s="29" t="str">
        <f aca="false">INDEX(G3:G17,MATCH(H20,H3:H17,0))</f>
        <v>19.827.650/0001-33 LEITE &amp; LIMA LTDA</v>
      </c>
      <c r="H20" s="30" t="n">
        <f aca="false">MIN(H3:H17)</f>
        <v>0.84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1.29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532.77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94</v>
      </c>
      <c r="C3" s="9" t="s">
        <v>11</v>
      </c>
      <c r="D3" s="10" t="n">
        <v>57</v>
      </c>
      <c r="E3" s="11" t="n">
        <f aca="false">IF(C20&lt;=25%,D20,MIN(E20:F20))</f>
        <v>33.91</v>
      </c>
      <c r="F3" s="11" t="n">
        <f aca="false">MIN(H3:H17)</f>
        <v>18.94</v>
      </c>
      <c r="G3" s="12" t="s">
        <v>83</v>
      </c>
      <c r="H3" s="13" t="n">
        <v>31.36</v>
      </c>
      <c r="I3" s="14" t="n">
        <f aca="false">IF(H3="","",(IF($C$20&lt;25%,"N/A",IF(H3&lt;=($D$20+$A$20),H3,"Descartado"))))</f>
        <v>31.36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37.83</v>
      </c>
      <c r="I4" s="14" t="n">
        <f aca="false">IF(H4="","",(IF($C$20&lt;25%,"N/A",IF(H4&lt;=($D$20+$A$20),H4,"Descartado"))))</f>
        <v>37.83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36.5</v>
      </c>
      <c r="I5" s="14" t="n">
        <f aca="false">IF(H5="","",(IF($C$20&lt;25%,"N/A",IF(H5&lt;=($D$20+$A$20),H5,"Descartado"))))</f>
        <v>36.5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26.29</v>
      </c>
      <c r="I6" s="14" t="n">
        <f aca="false">IF(H6="","",(IF($C$20&lt;25%,"N/A",IF(H6&lt;=($D$20+$A$20),H6,"Descartado"))))</f>
        <v>26.29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22.1</v>
      </c>
      <c r="I7" s="14" t="n">
        <f aca="false">IF(H7="","",(IF($C$20&lt;25%,"N/A",IF(H7&lt;=($D$20+$A$20),H7,"Descartado"))))</f>
        <v>22.1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31.31</v>
      </c>
      <c r="I8" s="14" t="n">
        <f aca="false">IF(H8="","",(IF($C$20&lt;25%,"N/A",IF(H8&lt;=($D$20+$A$20),H8,"Descartado"))))</f>
        <v>31.31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42.55</v>
      </c>
      <c r="I9" s="14" t="n">
        <f aca="false">IF(H9="","",(IF($C$20&lt;25%,"N/A",IF(H9&lt;=($D$20+$A$20),H9,"Descartado"))))</f>
        <v>42.55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42.55</v>
      </c>
      <c r="I10" s="14" t="n">
        <f aca="false">IF(H10="","",(IF($C$20&lt;25%,"N/A",IF(H10&lt;=($D$20+$A$20),H10,"Descartado"))))</f>
        <v>42.55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42.55</v>
      </c>
      <c r="I11" s="14" t="n">
        <f aca="false">IF(H11="","",(IF($C$20&lt;25%,"N/A",IF(H11&lt;=($D$20+$A$20),H11,"Descartado"))))</f>
        <v>42.55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18.94</v>
      </c>
      <c r="I13" s="14" t="n">
        <f aca="false">IF(H13="","",(IF($C$20&lt;25%,"N/A",IF(H13&lt;=($D$20+$A$20),H13,"Descartado"))))</f>
        <v>18.94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41.05</v>
      </c>
      <c r="I14" s="14" t="n">
        <f aca="false">IF(H14="","",(IF($C$20&lt;25%,"N/A",IF(H14&lt;=($D$20+$A$20),H14,"Descartado"))))</f>
        <v>41.05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22.1502067847246</v>
      </c>
      <c r="B20" s="25" t="n">
        <f aca="false">COUNT(H3:H17)</f>
        <v>12</v>
      </c>
      <c r="C20" s="26" t="n">
        <f aca="false">IF(B20&lt;2,"N/A",(A20/D20))</f>
        <v>0.555700120038249</v>
      </c>
      <c r="D20" s="27" t="n">
        <f aca="false">ROUND(AVERAGE(H3:H17),2)</f>
        <v>39.86</v>
      </c>
      <c r="E20" s="28" t="n">
        <f aca="false">IFERROR(ROUND(IF(B20&lt;2,"N/A",(IF(C20&lt;=25%,"N/A",AVERAGE(I3:I17)))),2),"N/A")</f>
        <v>33.91</v>
      </c>
      <c r="F20" s="28" t="n">
        <f aca="false">ROUND(MEDIAN(H3:H17),2)</f>
        <v>37.17</v>
      </c>
      <c r="G20" s="29" t="str">
        <f aca="false">INDEX(G3:G17,MATCH(H20,H3:H17,0))</f>
        <v>16.492.097/0001-37 L F OLIVEIRA CONSTRUCOES EIRELI</v>
      </c>
      <c r="H20" s="30" t="n">
        <f aca="false">MIN(H3:H17)</f>
        <v>18.94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33.91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1932.87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96</v>
      </c>
      <c r="C3" s="9" t="s">
        <v>11</v>
      </c>
      <c r="D3" s="10" t="n">
        <v>111</v>
      </c>
      <c r="E3" s="11" t="n">
        <f aca="false">IF(C20&lt;=25%,D20,MIN(E20:F20))</f>
        <v>32.76</v>
      </c>
      <c r="F3" s="11" t="n">
        <f aca="false">MIN(H3:H17)</f>
        <v>18.94</v>
      </c>
      <c r="G3" s="12" t="s">
        <v>83</v>
      </c>
      <c r="H3" s="13" t="n">
        <v>31.47</v>
      </c>
      <c r="I3" s="14" t="n">
        <f aca="false">IF(H3="","",(IF($C$20&lt;25%,"N/A",IF(H3&lt;=($D$20+$A$20),H3,"Descartado"))))</f>
        <v>31.47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34.16</v>
      </c>
      <c r="I4" s="14" t="n">
        <f aca="false">IF(H4="","",(IF($C$20&lt;25%,"N/A",IF(H4&lt;=($D$20+$A$20),H4,"Descartado"))))</f>
        <v>34.16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38.43</v>
      </c>
      <c r="I5" s="14" t="n">
        <f aca="false">IF(H5="","",(IF($C$20&lt;25%,"N/A",IF(H5&lt;=($D$20+$A$20),H5,"Descartado"))))</f>
        <v>38.43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29.45</v>
      </c>
      <c r="I6" s="14" t="n">
        <f aca="false">IF(H6="","",(IF($C$20&lt;25%,"N/A",IF(H6&lt;=($D$20+$A$20),H6,"Descartado"))))</f>
        <v>29.45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26.31</v>
      </c>
      <c r="I7" s="14" t="n">
        <f aca="false">IF(H7="","",(IF($C$20&lt;25%,"N/A",IF(H7&lt;=($D$20+$A$20),H7,"Descartado"))))</f>
        <v>26.31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38.43</v>
      </c>
      <c r="I8" s="14" t="n">
        <f aca="false">IF(H8="","",(IF($C$20&lt;25%,"N/A",IF(H8&lt;=($D$20+$A$20),H8,"Descartado"))))</f>
        <v>38.43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31.57</v>
      </c>
      <c r="I9" s="14" t="n">
        <f aca="false">IF(H9="","",(IF($C$20&lt;25%,"N/A",IF(H9&lt;=($D$20+$A$20),H9,"Descartado"))))</f>
        <v>31.57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38.43</v>
      </c>
      <c r="I10" s="14" t="n">
        <f aca="false">IF(H10="","",(IF($C$20&lt;25%,"N/A",IF(H10&lt;=($D$20+$A$20),H10,"Descartado"))))</f>
        <v>38.43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38.43</v>
      </c>
      <c r="I11" s="14" t="n">
        <f aca="false">IF(H11="","",(IF($C$20&lt;25%,"N/A",IF(H11&lt;=($D$20+$A$20),H11,"Descartado"))))</f>
        <v>38.43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18.94</v>
      </c>
      <c r="I13" s="14" t="n">
        <f aca="false">IF(H13="","",(IF($C$20&lt;25%,"N/A",IF(H13&lt;=($D$20+$A$20),H13,"Descartado"))))</f>
        <v>18.94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34.73</v>
      </c>
      <c r="I14" s="14" t="n">
        <f aca="false">IF(H14="","",(IF($C$20&lt;25%,"N/A",IF(H14&lt;=($D$20+$A$20),H14,"Descartado"))))</f>
        <v>34.73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21.7382959104643</v>
      </c>
      <c r="B20" s="25" t="n">
        <f aca="false">COUNT(H3:H17)</f>
        <v>12</v>
      </c>
      <c r="C20" s="26" t="n">
        <f aca="false">IF(B20&lt;2,"N/A",(A20/D20))</f>
        <v>0.560265358517121</v>
      </c>
      <c r="D20" s="27" t="n">
        <f aca="false">ROUND(AVERAGE(H3:H17),2)</f>
        <v>38.8</v>
      </c>
      <c r="E20" s="28" t="n">
        <f aca="false">IFERROR(ROUND(IF(B20&lt;2,"N/A",(IF(C20&lt;=25%,"N/A",AVERAGE(I3:I17)))),2),"N/A")</f>
        <v>32.76</v>
      </c>
      <c r="F20" s="28" t="n">
        <f aca="false">ROUND(MEDIAN(H3:H17),2)</f>
        <v>34.45</v>
      </c>
      <c r="G20" s="29" t="str">
        <f aca="false">INDEX(G3:G17,MATCH(H20,H3:H17,0))</f>
        <v>16.492.097/0001-37 L F OLIVEIRA CONSTRUCOES EIRELI</v>
      </c>
      <c r="H20" s="30" t="n">
        <f aca="false">MIN(H3:H17)</f>
        <v>18.94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32.76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3636.36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98</v>
      </c>
      <c r="C3" s="9" t="s">
        <v>11</v>
      </c>
      <c r="D3" s="10" t="n">
        <v>78</v>
      </c>
      <c r="E3" s="11" t="n">
        <f aca="false">IF(C20&lt;=25%,D20,MIN(E20:F20))</f>
        <v>23.82</v>
      </c>
      <c r="F3" s="11" t="n">
        <f aca="false">MIN(H3:H17)</f>
        <v>13.68</v>
      </c>
      <c r="G3" s="12" t="s">
        <v>83</v>
      </c>
      <c r="H3" s="13" t="n">
        <v>22.61</v>
      </c>
      <c r="I3" s="14" t="n">
        <f aca="false">IF(H3="","",(IF($C$20&lt;25%,"N/A",IF(H3&lt;=($D$20+$A$20),H3,"Descartado"))))</f>
        <v>22.61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25.08</v>
      </c>
      <c r="I4" s="14" t="n">
        <f aca="false">IF(H4="","",(IF($C$20&lt;25%,"N/A",IF(H4&lt;=($D$20+$A$20),H4,"Descartado"))))</f>
        <v>25.08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26.8</v>
      </c>
      <c r="I5" s="14" t="n">
        <f aca="false">IF(H5="","",(IF($C$20&lt;25%,"N/A",IF(H5&lt;=($D$20+$A$20),H5,"Descartado"))))</f>
        <v>26.8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22</v>
      </c>
      <c r="I6" s="14" t="n">
        <f aca="false">IF(H6="","",(IF($C$20&lt;25%,"N/A",IF(H6&lt;=($D$20+$A$20),H6,"Descartado"))))</f>
        <v>22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18.94</v>
      </c>
      <c r="I7" s="14" t="n">
        <f aca="false">IF(H7="","",(IF($C$20&lt;25%,"N/A",IF(H7&lt;=($D$20+$A$20),H7,"Descartado"))))</f>
        <v>18.94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22</v>
      </c>
      <c r="I8" s="14" t="n">
        <f aca="false">IF(H8="","",(IF($C$20&lt;25%,"N/A",IF(H8&lt;=($D$20+$A$20),H8,"Descartado"))))</f>
        <v>22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28.21</v>
      </c>
      <c r="I9" s="14" t="n">
        <f aca="false">IF(H9="","",(IF($C$20&lt;25%,"N/A",IF(H9&lt;=($D$20+$A$20),H9,"Descartado"))))</f>
        <v>28.21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28.21</v>
      </c>
      <c r="I10" s="14" t="n">
        <f aca="false">IF(H10="","",(IF($C$20&lt;25%,"N/A",IF(H10&lt;=($D$20+$A$20),H10,"Descartado"))))</f>
        <v>28.21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28.21</v>
      </c>
      <c r="I11" s="14" t="n">
        <f aca="false">IF(H11="","",(IF($C$20&lt;25%,"N/A",IF(H11&lt;=($D$20+$A$20),H11,"Descartado"))))</f>
        <v>28.21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13.68</v>
      </c>
      <c r="I13" s="14" t="n">
        <f aca="false">IF(H13="","",(IF($C$20&lt;25%,"N/A",IF(H13&lt;=($D$20+$A$20),H13,"Descartado"))))</f>
        <v>13.68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26.31</v>
      </c>
      <c r="I14" s="14" t="n">
        <f aca="false">IF(H14="","",(IF($C$20&lt;25%,"N/A",IF(H14&lt;=($D$20+$A$20),H14,"Descartado"))))</f>
        <v>26.31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23.9071586210769</v>
      </c>
      <c r="B20" s="25" t="n">
        <f aca="false">COUNT(H3:H17)</f>
        <v>12</v>
      </c>
      <c r="C20" s="26" t="n">
        <f aca="false">IF(B20&lt;2,"N/A",(A20/D20))</f>
        <v>0.781024456748675</v>
      </c>
      <c r="D20" s="27" t="n">
        <f aca="false">ROUND(AVERAGE(H3:H17),2)</f>
        <v>30.61</v>
      </c>
      <c r="E20" s="28" t="n">
        <f aca="false">IFERROR(ROUND(IF(B20&lt;2,"N/A",(IF(C20&lt;=25%,"N/A",AVERAGE(I3:I17)))),2),"N/A")</f>
        <v>23.82</v>
      </c>
      <c r="F20" s="28" t="n">
        <f aca="false">ROUND(MEDIAN(H3:H17),2)</f>
        <v>25.7</v>
      </c>
      <c r="G20" s="29" t="str">
        <f aca="false">INDEX(G3:G17,MATCH(H20,H3:H17,0))</f>
        <v>16.492.097/0001-37 L F OLIVEIRA CONSTRUCOES EIRELI</v>
      </c>
      <c r="H20" s="30" t="n">
        <f aca="false">MIN(H3:H17)</f>
        <v>13.68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23.82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1857.96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99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100</v>
      </c>
      <c r="C3" s="9" t="s">
        <v>11</v>
      </c>
      <c r="D3" s="10" t="n">
        <v>126</v>
      </c>
      <c r="E3" s="11" t="n">
        <f aca="false">IF(C20&lt;=25%,D20,MIN(E20:F20))</f>
        <v>13.8</v>
      </c>
      <c r="F3" s="11" t="n">
        <f aca="false">MIN(H3:H17)</f>
        <v>8.42</v>
      </c>
      <c r="G3" s="12" t="s">
        <v>83</v>
      </c>
      <c r="H3" s="13" t="n">
        <v>10.31</v>
      </c>
      <c r="I3" s="14" t="n">
        <f aca="false">IF(H3="","",(IF($C$20&lt;25%,"N/A",IF(H3&lt;=($D$20+$A$20),H3,"Descartado"))))</f>
        <v>10.31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17.1</v>
      </c>
      <c r="I4" s="14" t="n">
        <f aca="false">IF(H4="","",(IF($C$20&lt;25%,"N/A",IF(H4&lt;=($D$20+$A$20),H4,"Descartado"))))</f>
        <v>17.1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19.13</v>
      </c>
      <c r="I5" s="14" t="n">
        <f aca="false">IF(H5="","",(IF($C$20&lt;25%,"N/A",IF(H5&lt;=($D$20+$A$20),H5,"Descartado"))))</f>
        <v>19.13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20.13</v>
      </c>
      <c r="I6" s="14" t="n">
        <f aca="false">IF(H6="","",(IF($C$20&lt;25%,"N/A",IF(H6&lt;=($D$20+$A$20),H6,"Descartado"))))</f>
        <v>20.13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8.42</v>
      </c>
      <c r="I7" s="14" t="n">
        <f aca="false">IF(H7="","",(IF($C$20&lt;25%,"N/A",IF(H7&lt;=($D$20+$A$20),H7,"Descartado"))))</f>
        <v>8.42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9.89</v>
      </c>
      <c r="I8" s="14" t="n">
        <f aca="false">IF(H8="","",(IF($C$20&lt;25%,"N/A",IF(H8&lt;=($D$20+$A$20),H8,"Descartado"))))</f>
        <v>9.89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10.42</v>
      </c>
      <c r="I9" s="14" t="n">
        <f aca="false">IF(H9="","",(IF($C$20&lt;25%,"N/A",IF(H9&lt;=($D$20+$A$20),H9,"Descartado"))))</f>
        <v>10.42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20.14</v>
      </c>
      <c r="I10" s="14" t="n">
        <f aca="false">IF(H10="","",(IF($C$20&lt;25%,"N/A",IF(H10&lt;=($D$20+$A$20),H10,"Descartado"))))</f>
        <v>20.14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10.52</v>
      </c>
      <c r="I11" s="14" t="n">
        <f aca="false">IF(H11="","",(IF($C$20&lt;25%,"N/A",IF(H11&lt;=($D$20+$A$20),H11,"Descartado"))))</f>
        <v>10.52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8.42</v>
      </c>
      <c r="I13" s="14" t="n">
        <f aca="false">IF(H13="","",(IF($C$20&lt;25%,"N/A",IF(H13&lt;=($D$20+$A$20),H13,"Descartado"))))</f>
        <v>8.42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17.37</v>
      </c>
      <c r="I14" s="14" t="n">
        <f aca="false">IF(H14="","",(IF($C$20&lt;25%,"N/A",IF(H14&lt;=($D$20+$A$20),H14,"Descartado"))))</f>
        <v>17.37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26.8078399319711</v>
      </c>
      <c r="B20" s="25" t="n">
        <f aca="false">COUNT(H3:H17)</f>
        <v>12</v>
      </c>
      <c r="C20" s="26" t="n">
        <f aca="false">IF(B20&lt;2,"N/A",(A20/D20))</f>
        <v>1.25094913354975</v>
      </c>
      <c r="D20" s="27" t="n">
        <f aca="false">ROUND(AVERAGE(H3:H17),2)</f>
        <v>21.43</v>
      </c>
      <c r="E20" s="28" t="n">
        <f aca="false">IFERROR(ROUND(IF(B20&lt;2,"N/A",(IF(C20&lt;=25%,"N/A",AVERAGE(I3:I17)))),2),"N/A")</f>
        <v>13.8</v>
      </c>
      <c r="F20" s="28" t="n">
        <f aca="false">ROUND(MEDIAN(H3:H17),2)</f>
        <v>13.81</v>
      </c>
      <c r="G20" s="29" t="str">
        <f aca="false">INDEX(G3:G17,MATCH(H20,H3:H17,0))</f>
        <v>19.827.650/0001-33 LEITE &amp; LIMA LTDA</v>
      </c>
      <c r="H20" s="30" t="n">
        <f aca="false">MIN(H3:H17)</f>
        <v>8.42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13.8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1738.8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46</v>
      </c>
      <c r="C3" s="9" t="s">
        <v>11</v>
      </c>
      <c r="D3" s="10" t="n">
        <v>51</v>
      </c>
      <c r="E3" s="11" t="n">
        <f aca="false">IF(C20&lt;=25%,D20,MIN(E20:F20))</f>
        <v>34.94</v>
      </c>
      <c r="F3" s="11" t="n">
        <f aca="false">MIN(H3:H17)</f>
        <v>15.26</v>
      </c>
      <c r="G3" s="12" t="s">
        <v>12</v>
      </c>
      <c r="H3" s="13" t="n">
        <v>60.83</v>
      </c>
      <c r="I3" s="14" t="n">
        <f aca="false">IF(H3="","",(IF($C$20&lt;25%,"N/A",IF(H3&lt;=($D$20+$A$20),H3,"Descartado"))))</f>
        <v>60.83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60.83</v>
      </c>
      <c r="I4" s="14" t="n">
        <f aca="false">IF(H4="","",(IF($C$20&lt;25%,"N/A",IF(H4&lt;=($D$20+$A$20),H4,"Descartado"))))</f>
        <v>60.83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18.94</v>
      </c>
      <c r="I5" s="14" t="n">
        <f aca="false">IF(H5="","",(IF($C$20&lt;25%,"N/A",IF(H5&lt;=($D$20+$A$20),H5,"Descartado"))))</f>
        <v>18.94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44.91</v>
      </c>
      <c r="I6" s="14" t="n">
        <f aca="false">IF(H6="","",(IF($C$20&lt;25%,"N/A",IF(H6&lt;=($D$20+$A$20),H6,"Descartado"))))</f>
        <v>44.91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25.26</v>
      </c>
      <c r="I7" s="14" t="n">
        <f aca="false">IF(H7="","",(IF($C$20&lt;25%,"N/A",IF(H7&lt;=($D$20+$A$20),H7,"Descartado"))))</f>
        <v>25.26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47.35</v>
      </c>
      <c r="I8" s="14" t="n">
        <f aca="false">IF(H8="","",(IF($C$20&lt;25%,"N/A",IF(H8&lt;=($D$20+$A$20),H8,"Descartado"))))</f>
        <v>47.35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25.26</v>
      </c>
      <c r="I9" s="14" t="n">
        <f aca="false">IF(H9="","",(IF($C$20&lt;25%,"N/A",IF(H9&lt;=($D$20+$A$20),H9,"Descartado"))))</f>
        <v>25.26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15.79</v>
      </c>
      <c r="I11" s="14" t="n">
        <f aca="false">IF(H11="","",(IF($C$20&lt;25%,"N/A",IF(H11&lt;=($D$20+$A$20),H11,"Descartado"))))</f>
        <v>15.79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15.26</v>
      </c>
      <c r="I12" s="14" t="n">
        <f aca="false">IF(H12="","",(IF($C$20&lt;25%,"N/A",IF(H12&lt;=($D$20+$A$20),H12,"Descartado"))))</f>
        <v>15.26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28.3646712184953</v>
      </c>
      <c r="B20" s="25" t="n">
        <f aca="false">COUNT(H3:H17)</f>
        <v>10</v>
      </c>
      <c r="C20" s="26" t="n">
        <f aca="false">IF(B20&lt;2,"N/A",(A20/D20))</f>
        <v>0.67583205190601</v>
      </c>
      <c r="D20" s="27" t="n">
        <f aca="false">ROUND(AVERAGE(H3:H17),2)</f>
        <v>41.97</v>
      </c>
      <c r="E20" s="28" t="n">
        <f aca="false">IFERROR(ROUND(IF(B20&lt;2,"N/A",(IF(C20&lt;=25%,"N/A",AVERAGE(I3:I17)))),2),"N/A")</f>
        <v>34.94</v>
      </c>
      <c r="F20" s="28" t="n">
        <f aca="false">ROUND(MEDIAN(H3:H17),2)</f>
        <v>35.09</v>
      </c>
      <c r="G20" s="29" t="str">
        <f aca="false">INDEX(G3:G17,MATCH(H20,H3:H17,0))</f>
        <v>12.839.383/0001-75 ALESSANDRO DE SIQUEIRA SANTOS</v>
      </c>
      <c r="H20" s="30" t="n">
        <f aca="false">MIN(H3:H17)</f>
        <v>15.26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34.94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1781.94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101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102</v>
      </c>
      <c r="C3" s="9" t="s">
        <v>11</v>
      </c>
      <c r="D3" s="10" t="n">
        <v>900</v>
      </c>
      <c r="E3" s="11" t="n">
        <f aca="false">IF(C20&lt;=25%,D20,MIN(E20:F20))</f>
        <v>2.21</v>
      </c>
      <c r="F3" s="11" t="n">
        <f aca="false">MIN(H3:H17)</f>
        <v>0.84</v>
      </c>
      <c r="G3" s="12" t="s">
        <v>83</v>
      </c>
      <c r="H3" s="13" t="n">
        <v>2</v>
      </c>
      <c r="I3" s="14" t="n">
        <f aca="false">IF(H3="","",(IF($C$20&lt;25%,"N/A",IF(H3&lt;=($D$20+$A$20),H3,"Descartado"))))</f>
        <v>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2.48</v>
      </c>
      <c r="I4" s="14" t="n">
        <f aca="false">IF(H4="","",(IF($C$20&lt;25%,"N/A",IF(H4&lt;=($D$20+$A$20),H4,"Descartado"))))</f>
        <v>2.48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2.68</v>
      </c>
      <c r="I5" s="14" t="n">
        <f aca="false">IF(H5="","",(IF($C$20&lt;25%,"N/A",IF(H5&lt;=($D$20+$A$20),H5,"Descartado"))))</f>
        <v>2.68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2.81</v>
      </c>
      <c r="I6" s="14" t="n">
        <f aca="false">IF(H6="","",(IF($C$20&lt;25%,"N/A",IF(H6&lt;=($D$20+$A$20),H6,"Descartado"))))</f>
        <v>2.81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0.84</v>
      </c>
      <c r="I7" s="14" t="n">
        <f aca="false">IF(H7="","",(IF($C$20&lt;25%,"N/A",IF(H7&lt;=($D$20+$A$20),H7,"Descartado"))))</f>
        <v>0.84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1.37</v>
      </c>
      <c r="I8" s="14" t="n">
        <f aca="false">IF(H8="","",(IF($C$20&lt;25%,"N/A",IF(H8&lt;=($D$20+$A$20),H8,"Descartado"))))</f>
        <v>1.37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2.82</v>
      </c>
      <c r="I9" s="14" t="n">
        <f aca="false">IF(H9="","",(IF($C$20&lt;25%,"N/A",IF(H9&lt;=($D$20+$A$20),H9,"Descartado"))))</f>
        <v>2.82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2.82</v>
      </c>
      <c r="I10" s="14" t="n">
        <f aca="false">IF(H10="","",(IF($C$20&lt;25%,"N/A",IF(H10&lt;=($D$20+$A$20),H10,"Descartado"))))</f>
        <v>2.82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2.82</v>
      </c>
      <c r="I11" s="14" t="n">
        <f aca="false">IF(H11="","",(IF($C$20&lt;25%,"N/A",IF(H11&lt;=($D$20+$A$20),H11,"Descartado"))))</f>
        <v>2.82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1.05</v>
      </c>
      <c r="I13" s="14" t="n">
        <f aca="false">IF(H13="","",(IF($C$20&lt;25%,"N/A",IF(H13&lt;=($D$20+$A$20),H13,"Descartado"))))</f>
        <v>1.05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2.64</v>
      </c>
      <c r="I14" s="14" t="n">
        <f aca="false">IF(H14="","",(IF($C$20&lt;25%,"N/A",IF(H14&lt;=($D$20+$A$20),H14,"Descartado"))))</f>
        <v>2.64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29.7536172998216</v>
      </c>
      <c r="B20" s="25" t="n">
        <f aca="false">COUNT(H3:H17)</f>
        <v>12</v>
      </c>
      <c r="C20" s="26" t="n">
        <f aca="false">IF(B20&lt;2,"N/A",(A20/D20))</f>
        <v>2.75496456479829</v>
      </c>
      <c r="D20" s="27" t="n">
        <f aca="false">ROUND(AVERAGE(H3:H17),2)</f>
        <v>10.8</v>
      </c>
      <c r="E20" s="28" t="n">
        <f aca="false">IFERROR(ROUND(IF(B20&lt;2,"N/A",(IF(C20&lt;=25%,"N/A",AVERAGE(I3:I17)))),2),"N/A")</f>
        <v>2.21</v>
      </c>
      <c r="F20" s="28" t="n">
        <f aca="false">ROUND(MEDIAN(H3:H17),2)</f>
        <v>2.66</v>
      </c>
      <c r="G20" s="29" t="str">
        <f aca="false">INDEX(G3:G17,MATCH(H20,H3:H17,0))</f>
        <v>19.827.650/0001-33 LEITE &amp; LIMA LTDA</v>
      </c>
      <c r="H20" s="30" t="n">
        <f aca="false">MIN(H3:H17)</f>
        <v>0.84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2.21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1989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103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104</v>
      </c>
      <c r="C3" s="9" t="s">
        <v>11</v>
      </c>
      <c r="D3" s="10" t="n">
        <v>60</v>
      </c>
      <c r="E3" s="11" t="n">
        <f aca="false">IF(C20&lt;=25%,D20,MIN(E20:F20))</f>
        <v>23.87</v>
      </c>
      <c r="F3" s="11" t="n">
        <f aca="false">MIN(H3:H17)</f>
        <v>12.63</v>
      </c>
      <c r="G3" s="12" t="s">
        <v>83</v>
      </c>
      <c r="H3" s="13" t="n">
        <v>18.94</v>
      </c>
      <c r="I3" s="14" t="n">
        <f aca="false">IF(H3="","",(IF($C$20&lt;25%,"N/A",IF(H3&lt;=($D$20+$A$20),H3,"Descartado"))))</f>
        <v>18.94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29.26</v>
      </c>
      <c r="I4" s="14" t="n">
        <f aca="false">IF(H4="","",(IF($C$20&lt;25%,"N/A",IF(H4&lt;=($D$20+$A$20),H4,"Descartado"))))</f>
        <v>29.26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31.57</v>
      </c>
      <c r="I5" s="14" t="n">
        <f aca="false">IF(H5="","",(IF($C$20&lt;25%,"N/A",IF(H5&lt;=($D$20+$A$20),H5,"Descartado"))))</f>
        <v>31.57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33.23</v>
      </c>
      <c r="I6" s="14" t="n">
        <f aca="false">IF(H6="","",(IF($C$20&lt;25%,"N/A",IF(H6&lt;=($D$20+$A$20),H6,"Descartado"))))</f>
        <v>33.23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12.63</v>
      </c>
      <c r="I7" s="14" t="n">
        <f aca="false">IF(H7="","",(IF($C$20&lt;25%,"N/A",IF(H7&lt;=($D$20+$A$20),H7,"Descartado"))))</f>
        <v>12.63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18.42</v>
      </c>
      <c r="I8" s="14" t="n">
        <f aca="false">IF(H8="","",(IF($C$20&lt;25%,"N/A",IF(H8&lt;=($D$20+$A$20),H8,"Descartado"))))</f>
        <v>18.42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20</v>
      </c>
      <c r="I9" s="14" t="n">
        <f aca="false">IF(H9="","",(IF($C$20&lt;25%,"N/A",IF(H9&lt;=($D$20+$A$20),H9,"Descartado"))))</f>
        <v>20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33.24</v>
      </c>
      <c r="I10" s="14" t="n">
        <f aca="false">IF(H10="","",(IF($C$20&lt;25%,"N/A",IF(H10&lt;=($D$20+$A$20),H10,"Descartado"))))</f>
        <v>33.24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21.05</v>
      </c>
      <c r="I11" s="14" t="n">
        <f aca="false">IF(H11="","",(IF($C$20&lt;25%,"N/A",IF(H11&lt;=($D$20+$A$20),H11,"Descartado"))))</f>
        <v>21.05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14.73</v>
      </c>
      <c r="I13" s="14" t="n">
        <f aca="false">IF(H13="","",(IF($C$20&lt;25%,"N/A",IF(H13&lt;=($D$20+$A$20),H13,"Descartado"))))</f>
        <v>14.73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29.47</v>
      </c>
      <c r="I14" s="14" t="n">
        <f aca="false">IF(H14="","",(IF($C$20&lt;25%,"N/A",IF(H14&lt;=($D$20+$A$20),H14,"Descartado"))))</f>
        <v>29.47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24.5933133773956</v>
      </c>
      <c r="B20" s="25" t="n">
        <f aca="false">COUNT(H3:H17)</f>
        <v>12</v>
      </c>
      <c r="C20" s="26" t="n">
        <f aca="false">IF(B20&lt;2,"N/A",(A20/D20))</f>
        <v>0.802391953585502</v>
      </c>
      <c r="D20" s="27" t="n">
        <f aca="false">ROUND(AVERAGE(H3:H17),2)</f>
        <v>30.65</v>
      </c>
      <c r="E20" s="28" t="n">
        <f aca="false">IFERROR(ROUND(IF(B20&lt;2,"N/A",(IF(C20&lt;=25%,"N/A",AVERAGE(I3:I17)))),2),"N/A")</f>
        <v>23.87</v>
      </c>
      <c r="F20" s="28" t="n">
        <f aca="false">ROUND(MEDIAN(H3:H17),2)</f>
        <v>25.16</v>
      </c>
      <c r="G20" s="29" t="str">
        <f aca="false">INDEX(G3:G17,MATCH(H20,H3:H17,0))</f>
        <v>19.827.650/0001-33 LEITE &amp; LIMA LTDA</v>
      </c>
      <c r="H20" s="30" t="n">
        <f aca="false">MIN(H3:H17)</f>
        <v>12.63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23.87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1432.2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105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106</v>
      </c>
      <c r="C3" s="9" t="s">
        <v>11</v>
      </c>
      <c r="D3" s="10" t="n">
        <v>37</v>
      </c>
      <c r="E3" s="11" t="n">
        <f aca="false">IF(C20&lt;=25%,D20,MIN(E20:F20))</f>
        <v>12.95</v>
      </c>
      <c r="F3" s="11" t="n">
        <f aca="false">MIN(H3:H17)</f>
        <v>5.26</v>
      </c>
      <c r="G3" s="12" t="s">
        <v>83</v>
      </c>
      <c r="H3" s="13" t="n">
        <v>12.52</v>
      </c>
      <c r="I3" s="14" t="n">
        <f aca="false">IF(H3="","",(IF($C$20&lt;25%,"N/A",IF(H3&lt;=($D$20+$A$20),H3,"Descartado"))))</f>
        <v>12.52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15.14</v>
      </c>
      <c r="I4" s="14" t="n">
        <f aca="false">IF(H4="","",(IF($C$20&lt;25%,"N/A",IF(H4&lt;=($D$20+$A$20),H4,"Descartado"))))</f>
        <v>15.14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16.33</v>
      </c>
      <c r="I5" s="14" t="n">
        <f aca="false">IF(H5="","",(IF($C$20&lt;25%,"N/A",IF(H5&lt;=($D$20+$A$20),H5,"Descartado"))))</f>
        <v>16.33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17.19</v>
      </c>
      <c r="I6" s="14" t="n">
        <f aca="false">IF(H6="","",(IF($C$20&lt;25%,"N/A",IF(H6&lt;=($D$20+$A$20),H6,"Descartado"))))</f>
        <v>17.19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5.26</v>
      </c>
      <c r="I7" s="14" t="n">
        <f aca="false">IF(H7="","",(IF($C$20&lt;25%,"N/A",IF(H7&lt;=($D$20+$A$20),H7,"Descartado"))))</f>
        <v>5.26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8.95</v>
      </c>
      <c r="I8" s="14" t="n">
        <f aca="false">IF(H8="","",(IF($C$20&lt;25%,"N/A",IF(H8&lt;=($D$20+$A$20),H8,"Descartado"))))</f>
        <v>8.95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17.2</v>
      </c>
      <c r="I9" s="14" t="n">
        <f aca="false">IF(H9="","",(IF($C$20&lt;25%,"N/A",IF(H9&lt;=($D$20+$A$20),H9,"Descartado"))))</f>
        <v>17.2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17.2</v>
      </c>
      <c r="I10" s="14" t="n">
        <f aca="false">IF(H10="","",(IF($C$20&lt;25%,"N/A",IF(H10&lt;=($D$20+$A$20),H10,"Descartado"))))</f>
        <v>17.2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9.47</v>
      </c>
      <c r="I11" s="14" t="n">
        <f aca="false">IF(H11="","",(IF($C$20&lt;25%,"N/A",IF(H11&lt;=($D$20+$A$20),H11,"Descartado"))))</f>
        <v>9.47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7.37</v>
      </c>
      <c r="I13" s="14" t="n">
        <f aca="false">IF(H13="","",(IF($C$20&lt;25%,"N/A",IF(H13&lt;=($D$20+$A$20),H13,"Descartado"))))</f>
        <v>7.37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15.79</v>
      </c>
      <c r="I14" s="14" t="n">
        <f aca="false">IF(H14="","",(IF($C$20&lt;25%,"N/A",IF(H14&lt;=($D$20+$A$20),H14,"Descartado"))))</f>
        <v>15.79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26.9793980181961</v>
      </c>
      <c r="B20" s="25" t="n">
        <f aca="false">COUNT(H3:H17)</f>
        <v>12</v>
      </c>
      <c r="C20" s="26" t="n">
        <f aca="false">IF(B20&lt;2,"N/A",(A20/D20))</f>
        <v>1.30714137685059</v>
      </c>
      <c r="D20" s="27" t="n">
        <f aca="false">ROUND(AVERAGE(H3:H17),2)</f>
        <v>20.64</v>
      </c>
      <c r="E20" s="28" t="n">
        <f aca="false">IFERROR(ROUND(IF(B20&lt;2,"N/A",(IF(C20&lt;=25%,"N/A",AVERAGE(I3:I17)))),2),"N/A")</f>
        <v>12.95</v>
      </c>
      <c r="F20" s="28" t="n">
        <f aca="false">ROUND(MEDIAN(H3:H17),2)</f>
        <v>15.47</v>
      </c>
      <c r="G20" s="29" t="str">
        <f aca="false">INDEX(G3:G17,MATCH(H20,H3:H17,0))</f>
        <v>19.827.650/0001-33 LEITE &amp; LIMA LTDA</v>
      </c>
      <c r="H20" s="30" t="n">
        <f aca="false">MIN(H3:H17)</f>
        <v>5.26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12.95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479.15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107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108</v>
      </c>
      <c r="C3" s="9" t="s">
        <v>11</v>
      </c>
      <c r="D3" s="10" t="n">
        <v>195</v>
      </c>
      <c r="E3" s="11" t="n">
        <f aca="false">IF(C20&lt;=25%,D20,MIN(E20:F20))</f>
        <v>17.54</v>
      </c>
      <c r="F3" s="11" t="n">
        <f aca="false">MIN(H3:H17)</f>
        <v>7.37</v>
      </c>
      <c r="G3" s="12" t="s">
        <v>83</v>
      </c>
      <c r="H3" s="13" t="n">
        <v>18.94</v>
      </c>
      <c r="I3" s="14" t="n">
        <f aca="false">IF(H3="","",(IF($C$20&lt;25%,"N/A",IF(H3&lt;=($D$20+$A$20),H3,"Descartado"))))</f>
        <v>18.94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20.63</v>
      </c>
      <c r="I4" s="14" t="n">
        <f aca="false">IF(H4="","",(IF($C$20&lt;25%,"N/A",IF(H4&lt;=($D$20+$A$20),H4,"Descartado"))))</f>
        <v>20.63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22.26</v>
      </c>
      <c r="I5" s="14" t="n">
        <f aca="false">IF(H5="","",(IF($C$20&lt;25%,"N/A",IF(H5&lt;=($D$20+$A$20),H5,"Descartado"))))</f>
        <v>22.26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23.42</v>
      </c>
      <c r="I6" s="14" t="n">
        <f aca="false">IF(H6="","",(IF($C$20&lt;25%,"N/A",IF(H6&lt;=($D$20+$A$20),H6,"Descartado"))))</f>
        <v>23.42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10.42</v>
      </c>
      <c r="I7" s="14" t="n">
        <f aca="false">IF(H7="","",(IF($C$20&lt;25%,"N/A",IF(H7&lt;=($D$20+$A$20),H7,"Descartado"))))</f>
        <v>10.42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11.74</v>
      </c>
      <c r="I8" s="14" t="n">
        <f aca="false">IF(H8="","",(IF($C$20&lt;25%,"N/A",IF(H8&lt;=($D$20+$A$20),H8,"Descartado"))))</f>
        <v>11.74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20</v>
      </c>
      <c r="I9" s="14" t="n">
        <f aca="false">IF(H9="","",(IF($C$20&lt;25%,"N/A",IF(H9&lt;=($D$20+$A$20),H9,"Descartado"))))</f>
        <v>20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23.43</v>
      </c>
      <c r="I10" s="14" t="n">
        <f aca="false">IF(H10="","",(IF($C$20&lt;25%,"N/A",IF(H10&lt;=($D$20+$A$20),H10,"Descartado"))))</f>
        <v>23.43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12.63</v>
      </c>
      <c r="I11" s="14" t="n">
        <f aca="false">IF(H11="","",(IF($C$20&lt;25%,"N/A",IF(H11&lt;=($D$20+$A$20),H11,"Descartado"))))</f>
        <v>12.63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7.37</v>
      </c>
      <c r="I13" s="14" t="n">
        <f aca="false">IF(H13="","",(IF($C$20&lt;25%,"N/A",IF(H13&lt;=($D$20+$A$20),H13,"Descartado"))))</f>
        <v>7.37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22.1</v>
      </c>
      <c r="I14" s="14" t="n">
        <f aca="false">IF(H14="","",(IF($C$20&lt;25%,"N/A",IF(H14&lt;=($D$20+$A$20),H14,"Descartado"))))</f>
        <v>22.1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25.9259902794415</v>
      </c>
      <c r="B20" s="25" t="n">
        <f aca="false">COUNT(H3:H17)</f>
        <v>12</v>
      </c>
      <c r="C20" s="26" t="n">
        <f aca="false">IF(B20&lt;2,"N/A",(A20/D20))</f>
        <v>1.0432994076234</v>
      </c>
      <c r="D20" s="27" t="n">
        <f aca="false">ROUND(AVERAGE(H3:H17),2)</f>
        <v>24.85</v>
      </c>
      <c r="E20" s="28" t="n">
        <f aca="false">IFERROR(ROUND(IF(B20&lt;2,"N/A",(IF(C20&lt;=25%,"N/A",AVERAGE(I3:I17)))),2),"N/A")</f>
        <v>17.54</v>
      </c>
      <c r="F20" s="28" t="n">
        <f aca="false">ROUND(MEDIAN(H3:H17),2)</f>
        <v>20.32</v>
      </c>
      <c r="G20" s="29" t="str">
        <f aca="false">INDEX(G3:G17,MATCH(H20,H3:H17,0))</f>
        <v>16.492.097/0001-37 L F OLIVEIRA CONSTRUCOES EIRELI</v>
      </c>
      <c r="H20" s="30" t="n">
        <f aca="false">MIN(H3:H17)</f>
        <v>7.37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17.54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3420.3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109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110</v>
      </c>
      <c r="C3" s="9" t="s">
        <v>11</v>
      </c>
      <c r="D3" s="10" t="n">
        <v>252</v>
      </c>
      <c r="E3" s="11" t="n">
        <f aca="false">IF(C20&lt;=25%,D20,MIN(E20:F20))</f>
        <v>11.97</v>
      </c>
      <c r="F3" s="11" t="n">
        <f aca="false">MIN(H3:H17)</f>
        <v>5.26</v>
      </c>
      <c r="G3" s="12" t="s">
        <v>83</v>
      </c>
      <c r="H3" s="13" t="n">
        <v>9.47</v>
      </c>
      <c r="I3" s="14" t="n">
        <f aca="false">IF(H3="","",(IF($C$20&lt;25%,"N/A",IF(H3&lt;=($D$20+$A$20),H3,"Descartado"))))</f>
        <v>9.47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13.2</v>
      </c>
      <c r="I4" s="14" t="n">
        <f aca="false">IF(H4="","",(IF($C$20&lt;25%,"N/A",IF(H4&lt;=($D$20+$A$20),H4,"Descartado"))))</f>
        <v>13.2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14.25</v>
      </c>
      <c r="I5" s="14" t="n">
        <f aca="false">IF(H5="","",(IF($C$20&lt;25%,"N/A",IF(H5&lt;=($D$20+$A$20),H5,"Descartado"))))</f>
        <v>14.25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14.99</v>
      </c>
      <c r="I6" s="14" t="n">
        <f aca="false">IF(H6="","",(IF($C$20&lt;25%,"N/A",IF(H6&lt;=($D$20+$A$20),H6,"Descartado"))))</f>
        <v>14.99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5.26</v>
      </c>
      <c r="I7" s="14" t="n">
        <f aca="false">IF(H7="","",(IF($C$20&lt;25%,"N/A",IF(H7&lt;=($D$20+$A$20),H7,"Descartado"))))</f>
        <v>5.26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8.42</v>
      </c>
      <c r="I8" s="14" t="n">
        <f aca="false">IF(H8="","",(IF($C$20&lt;25%,"N/A",IF(H8&lt;=($D$20+$A$20),H8,"Descartado"))))</f>
        <v>8.42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15</v>
      </c>
      <c r="I9" s="14" t="n">
        <f aca="false">IF(H9="","",(IF($C$20&lt;25%,"N/A",IF(H9&lt;=($D$20+$A$20),H9,"Descartado"))))</f>
        <v>15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15</v>
      </c>
      <c r="I10" s="14" t="n">
        <f aca="false">IF(H10="","",(IF($C$20&lt;25%,"N/A",IF(H10&lt;=($D$20+$A$20),H10,"Descartado"))))</f>
        <v>15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15</v>
      </c>
      <c r="I11" s="14" t="n">
        <f aca="false">IF(H11="","",(IF($C$20&lt;25%,"N/A",IF(H11&lt;=($D$20+$A$20),H11,"Descartado"))))</f>
        <v>15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7.37</v>
      </c>
      <c r="I13" s="14" t="n">
        <f aca="false">IF(H13="","",(IF($C$20&lt;25%,"N/A",IF(H13&lt;=($D$20+$A$20),H13,"Descartado"))))</f>
        <v>7.37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13.68</v>
      </c>
      <c r="I14" s="14" t="n">
        <f aca="false">IF(H14="","",(IF($C$20&lt;25%,"N/A",IF(H14&lt;=($D$20+$A$20),H14,"Descartado"))))</f>
        <v>13.68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27.1491893260297</v>
      </c>
      <c r="B20" s="25" t="n">
        <f aca="false">COUNT(H3:H17)</f>
        <v>12</v>
      </c>
      <c r="C20" s="26" t="n">
        <f aca="false">IF(B20&lt;2,"N/A",(A20/D20))</f>
        <v>1.37533887163271</v>
      </c>
      <c r="D20" s="27" t="n">
        <f aca="false">ROUND(AVERAGE(H3:H17),2)</f>
        <v>19.74</v>
      </c>
      <c r="E20" s="28" t="n">
        <f aca="false">IFERROR(ROUND(IF(B20&lt;2,"N/A",(IF(C20&lt;=25%,"N/A",AVERAGE(I3:I17)))),2),"N/A")</f>
        <v>11.97</v>
      </c>
      <c r="F20" s="28" t="n">
        <f aca="false">ROUND(MEDIAN(H3:H17),2)</f>
        <v>13.97</v>
      </c>
      <c r="G20" s="29" t="str">
        <f aca="false">INDEX(G3:G17,MATCH(H20,H3:H17,0))</f>
        <v>19.827.650/0001-33 LEITE &amp; LIMA LTDA</v>
      </c>
      <c r="H20" s="30" t="n">
        <f aca="false">MIN(H3:H17)</f>
        <v>5.26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11.97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3016.44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112</v>
      </c>
      <c r="C3" s="9" t="s">
        <v>11</v>
      </c>
      <c r="D3" s="10" t="n">
        <v>145</v>
      </c>
      <c r="E3" s="11" t="n">
        <f aca="false">IF(C20&lt;=25%,D20,MIN(E20:F20))</f>
        <v>29.2</v>
      </c>
      <c r="F3" s="11" t="n">
        <f aca="false">MIN(H3:H17)</f>
        <v>15.79</v>
      </c>
      <c r="G3" s="12" t="s">
        <v>83</v>
      </c>
      <c r="H3" s="13" t="n">
        <v>19.47</v>
      </c>
      <c r="I3" s="14" t="n">
        <f aca="false">IF(H3="","",(IF($C$20&lt;25%,"N/A",IF(H3&lt;=($D$20+$A$20),H3,"Descartado"))))</f>
        <v>19.47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36.74</v>
      </c>
      <c r="I4" s="14" t="n">
        <f aca="false">IF(H4="","",(IF($C$20&lt;25%,"N/A",IF(H4&lt;=($D$20+$A$20),H4,"Descartado"))))</f>
        <v>36.74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39.65</v>
      </c>
      <c r="I5" s="14" t="n">
        <f aca="false">IF(H5="","",(IF($C$20&lt;25%,"N/A",IF(H5&lt;=($D$20+$A$20),H5,"Descartado"))))</f>
        <v>39.65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41.72</v>
      </c>
      <c r="I6" s="14" t="n">
        <f aca="false">IF(H6="","",(IF($C$20&lt;25%,"N/A",IF(H6&lt;=($D$20+$A$20),H6,"Descartado"))))</f>
        <v>41.72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15.79</v>
      </c>
      <c r="I7" s="14" t="n">
        <f aca="false">IF(H7="","",(IF($C$20&lt;25%,"N/A",IF(H7&lt;=($D$20+$A$20),H7,"Descartado"))))</f>
        <v>15.79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18.84</v>
      </c>
      <c r="I8" s="14" t="n">
        <f aca="false">IF(H8="","",(IF($C$20&lt;25%,"N/A",IF(H8&lt;=($D$20+$A$20),H8,"Descartado"))))</f>
        <v>18.84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30.52</v>
      </c>
      <c r="I9" s="14" t="n">
        <f aca="false">IF(H9="","",(IF($C$20&lt;25%,"N/A",IF(H9&lt;=($D$20+$A$20),H9,"Descartado"))))</f>
        <v>30.52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41.73</v>
      </c>
      <c r="I10" s="14" t="n">
        <f aca="false">IF(H10="","",(IF($C$20&lt;25%,"N/A",IF(H10&lt;=($D$20+$A$20),H10,"Descartado"))))</f>
        <v>41.73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18.94</v>
      </c>
      <c r="I11" s="14" t="n">
        <f aca="false">IF(H11="","",(IF($C$20&lt;25%,"N/A",IF(H11&lt;=($D$20+$A$20),H11,"Descartado"))))</f>
        <v>18.94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18.84</v>
      </c>
      <c r="I13" s="14" t="n">
        <f aca="false">IF(H13="","",(IF($C$20&lt;25%,"N/A",IF(H13&lt;=($D$20+$A$20),H13,"Descartado"))))</f>
        <v>18.84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38.94</v>
      </c>
      <c r="I14" s="14" t="n">
        <f aca="false">IF(H14="","",(IF($C$20&lt;25%,"N/A",IF(H14&lt;=($D$20+$A$20),H14,"Descartado"))))</f>
        <v>38.94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24.2575804303177</v>
      </c>
      <c r="B20" s="25" t="n">
        <f aca="false">COUNT(H3:H17)</f>
        <v>12</v>
      </c>
      <c r="C20" s="26" t="n">
        <f aca="false">IF(B20&lt;2,"N/A",(A20/D20))</f>
        <v>0.682543062192395</v>
      </c>
      <c r="D20" s="27" t="n">
        <f aca="false">ROUND(AVERAGE(H3:H17),2)</f>
        <v>35.54</v>
      </c>
      <c r="E20" s="28" t="n">
        <f aca="false">IFERROR(ROUND(IF(B20&lt;2,"N/A",(IF(C20&lt;=25%,"N/A",AVERAGE(I3:I17)))),2),"N/A")</f>
        <v>29.2</v>
      </c>
      <c r="F20" s="28" t="n">
        <f aca="false">ROUND(MEDIAN(H3:H17),2)</f>
        <v>33.63</v>
      </c>
      <c r="G20" s="29" t="str">
        <f aca="false">INDEX(G3:G17,MATCH(H20,H3:H17,0))</f>
        <v>19.827.650/0001-33 LEITE &amp; LIMA LTDA</v>
      </c>
      <c r="H20" s="30" t="n">
        <f aca="false">MIN(H3:H17)</f>
        <v>15.79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29.2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4234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114</v>
      </c>
      <c r="C3" s="9" t="s">
        <v>11</v>
      </c>
      <c r="D3" s="10" t="n">
        <v>924</v>
      </c>
      <c r="E3" s="11" t="n">
        <f aca="false">IF(C20&lt;=25%,D20,MIN(E20:F20))</f>
        <v>2.49</v>
      </c>
      <c r="F3" s="11" t="n">
        <f aca="false">MIN(H3:H17)</f>
        <v>0.21</v>
      </c>
      <c r="G3" s="12" t="s">
        <v>83</v>
      </c>
      <c r="H3" s="13" t="n">
        <v>0.21</v>
      </c>
      <c r="I3" s="14" t="n">
        <f aca="false">IF(H3="","",(IF($C$20&lt;25%,"N/A",IF(H3&lt;=($D$20+$A$20),H3,"Descartado"))))</f>
        <v>0.21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3.48</v>
      </c>
      <c r="I4" s="14" t="n">
        <f aca="false">IF(H4="","",(IF($C$20&lt;25%,"N/A",IF(H4&lt;=($D$20+$A$20),H4,"Descartado"))))</f>
        <v>3.48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3.3</v>
      </c>
      <c r="I5" s="14" t="n">
        <f aca="false">IF(H5="","",(IF($C$20&lt;25%,"N/A",IF(H5&lt;=($D$20+$A$20),H5,"Descartado"))))</f>
        <v>3.3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3.47</v>
      </c>
      <c r="I6" s="14" t="n">
        <f aca="false">IF(H6="","",(IF($C$20&lt;25%,"N/A",IF(H6&lt;=($D$20+$A$20),H6,"Descartado"))))</f>
        <v>3.47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0.21</v>
      </c>
      <c r="I7" s="14" t="n">
        <f aca="false">IF(H7="","",(IF($C$20&lt;25%,"N/A",IF(H7&lt;=($D$20+$A$20),H7,"Descartado"))))</f>
        <v>0.21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2.62</v>
      </c>
      <c r="I8" s="14" t="n">
        <f aca="false">IF(H8="","",(IF($C$20&lt;25%,"N/A",IF(H8&lt;=($D$20+$A$20),H8,"Descartado"))))</f>
        <v>2.62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3.48</v>
      </c>
      <c r="I9" s="14" t="n">
        <f aca="false">IF(H9="","",(IF($C$20&lt;25%,"N/A",IF(H9&lt;=($D$20+$A$20),H9,"Descartado"))))</f>
        <v>3.48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3.48</v>
      </c>
      <c r="I10" s="14" t="n">
        <f aca="false">IF(H10="","",(IF($C$20&lt;25%,"N/A",IF(H10&lt;=($D$20+$A$20),H10,"Descartado"))))</f>
        <v>3.48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3.48</v>
      </c>
      <c r="I11" s="14" t="n">
        <f aca="false">IF(H11="","",(IF($C$20&lt;25%,"N/A",IF(H11&lt;=($D$20+$A$20),H11,"Descartado"))))</f>
        <v>3.48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0.22</v>
      </c>
      <c r="I13" s="14" t="n">
        <f aca="false">IF(H13="","",(IF($C$20&lt;25%,"N/A",IF(H13&lt;=($D$20+$A$20),H13,"Descartado"))))</f>
        <v>0.22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3.46</v>
      </c>
      <c r="I14" s="14" t="n">
        <f aca="false">IF(H14="","",(IF($C$20&lt;25%,"N/A",IF(H14&lt;=($D$20+$A$20),H14,"Descartado"))))</f>
        <v>3.46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29.6974919357296</v>
      </c>
      <c r="B20" s="25" t="n">
        <f aca="false">COUNT(H3:H17)</f>
        <v>12</v>
      </c>
      <c r="C20" s="26" t="n">
        <f aca="false">IF(B20&lt;2,"N/A",(A20/D20))</f>
        <v>2.68512585314011</v>
      </c>
      <c r="D20" s="27" t="n">
        <f aca="false">ROUND(AVERAGE(H3:H17),2)</f>
        <v>11.06</v>
      </c>
      <c r="E20" s="28" t="n">
        <f aca="false">IFERROR(ROUND(IF(B20&lt;2,"N/A",(IF(C20&lt;=25%,"N/A",AVERAGE(I3:I17)))),2),"N/A")</f>
        <v>2.49</v>
      </c>
      <c r="F20" s="28" t="n">
        <f aca="false">ROUND(MEDIAN(H3:H17),2)</f>
        <v>3.47</v>
      </c>
      <c r="G20" s="29" t="str">
        <f aca="false">INDEX(G3:G17,MATCH(H20,H3:H17,0))</f>
        <v>21.387.960/0001-26 CONCEITO CONTROLE DE PRAGAS E SERVICOS EIRELI</v>
      </c>
      <c r="H20" s="30" t="n">
        <f aca="false">MIN(H3:H17)</f>
        <v>0.21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2.49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2300.76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116</v>
      </c>
      <c r="C3" s="9" t="s">
        <v>11</v>
      </c>
      <c r="D3" s="10" t="n">
        <v>114</v>
      </c>
      <c r="E3" s="11" t="n">
        <f aca="false">IF(C20&lt;=25%,D20,MIN(E20:F20))</f>
        <v>8.57</v>
      </c>
      <c r="F3" s="11" t="n">
        <f aca="false">MIN(H3:H17)</f>
        <v>3.68</v>
      </c>
      <c r="G3" s="12" t="s">
        <v>83</v>
      </c>
      <c r="H3" s="13" t="n">
        <v>7.89</v>
      </c>
      <c r="I3" s="14" t="n">
        <f aca="false">IF(H3="","",(IF($C$20&lt;25%,"N/A",IF(H3&lt;=($D$20+$A$20),H3,"Descartado"))))</f>
        <v>7.89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10.02</v>
      </c>
      <c r="I4" s="14" t="n">
        <f aca="false">IF(H4="","",(IF($C$20&lt;25%,"N/A",IF(H4&lt;=($D$20+$A$20),H4,"Descartado"))))</f>
        <v>10.02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10.81</v>
      </c>
      <c r="I5" s="14" t="n">
        <f aca="false">IF(H5="","",(IF($C$20&lt;25%,"N/A",IF(H5&lt;=($D$20+$A$20),H5,"Descartado"))))</f>
        <v>10.81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11.37</v>
      </c>
      <c r="I6" s="14" t="n">
        <f aca="false">IF(H6="","",(IF($C$20&lt;25%,"N/A",IF(H6&lt;=($D$20+$A$20),H6,"Descartado"))))</f>
        <v>11.37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4.74</v>
      </c>
      <c r="I7" s="14" t="n">
        <f aca="false">IF(H7="","",(IF($C$20&lt;25%,"N/A",IF(H7&lt;=($D$20+$A$20),H7,"Descartado"))))</f>
        <v>4.74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5.45</v>
      </c>
      <c r="I8" s="14" t="n">
        <f aca="false">IF(H8="","",(IF($C$20&lt;25%,"N/A",IF(H8&lt;=($D$20+$A$20),H8,"Descartado"))))</f>
        <v>5.45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11.38</v>
      </c>
      <c r="I9" s="14" t="n">
        <f aca="false">IF(H9="","",(IF($C$20&lt;25%,"N/A",IF(H9&lt;=($D$20+$A$20),H9,"Descartado"))))</f>
        <v>11.38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11.38</v>
      </c>
      <c r="I10" s="14" t="n">
        <f aca="false">IF(H10="","",(IF($C$20&lt;25%,"N/A",IF(H10&lt;=($D$20+$A$20),H10,"Descartado"))))</f>
        <v>11.38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6.31</v>
      </c>
      <c r="I11" s="14" t="n">
        <f aca="false">IF(H11="","",(IF($C$20&lt;25%,"N/A",IF(H11&lt;=($D$20+$A$20),H11,"Descartado"))))</f>
        <v>6.31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3.68</v>
      </c>
      <c r="I13" s="14" t="n">
        <f aca="false">IF(H13="","",(IF($C$20&lt;25%,"N/A",IF(H13&lt;=($D$20+$A$20),H13,"Descartado"))))</f>
        <v>3.68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11.26</v>
      </c>
      <c r="I14" s="14" t="n">
        <f aca="false">IF(H14="","",(IF($C$20&lt;25%,"N/A",IF(H14&lt;=($D$20+$A$20),H14,"Descartado"))))</f>
        <v>11.26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28.0578223846701</v>
      </c>
      <c r="B20" s="25" t="n">
        <f aca="false">COUNT(H3:H17)</f>
        <v>12</v>
      </c>
      <c r="C20" s="26" t="n">
        <f aca="false">IF(B20&lt;2,"N/A",(A20/D20))</f>
        <v>1.68718114159171</v>
      </c>
      <c r="D20" s="27" t="n">
        <f aca="false">ROUND(AVERAGE(H3:H17),2)</f>
        <v>16.63</v>
      </c>
      <c r="E20" s="28" t="n">
        <f aca="false">IFERROR(ROUND(IF(B20&lt;2,"N/A",(IF(C20&lt;=25%,"N/A",AVERAGE(I3:I17)))),2),"N/A")</f>
        <v>8.57</v>
      </c>
      <c r="F20" s="28" t="n">
        <f aca="false">ROUND(MEDIAN(H3:H17),2)</f>
        <v>10.42</v>
      </c>
      <c r="G20" s="29" t="str">
        <f aca="false">INDEX(G3:G17,MATCH(H20,H3:H17,0))</f>
        <v>16.492.097/0001-37 L F OLIVEIRA CONSTRUCOES EIRELI</v>
      </c>
      <c r="H20" s="30" t="n">
        <f aca="false">MIN(H3:H17)</f>
        <v>3.68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8.57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976.98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5" activeCellId="0" sqref="H1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118</v>
      </c>
      <c r="C3" s="9" t="s">
        <v>11</v>
      </c>
      <c r="D3" s="10" t="n">
        <v>117</v>
      </c>
      <c r="E3" s="11" t="n">
        <f aca="false">IF(C20&lt;=25%,D20,MIN(E20:F20))</f>
        <v>12.84</v>
      </c>
      <c r="F3" s="11" t="n">
        <f aca="false">MIN(H3:H17)</f>
        <v>5.26</v>
      </c>
      <c r="G3" s="12" t="s">
        <v>83</v>
      </c>
      <c r="H3" s="13" t="n">
        <v>10.51</v>
      </c>
      <c r="I3" s="14" t="n">
        <f aca="false">IF(H3="","",(IF($C$20&lt;25%,"N/A",IF(H3&lt;=($D$20+$A$20),H3,"Descartado"))))</f>
        <v>10.51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15.7</v>
      </c>
      <c r="I4" s="14" t="n">
        <f aca="false">IF(H4="","",(IF($C$20&lt;25%,"N/A",IF(H4&lt;=($D$20+$A$20),H4,"Descartado"))))</f>
        <v>15.7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16.94</v>
      </c>
      <c r="I5" s="14" t="n">
        <f aca="false">IF(H5="","",(IF($C$20&lt;25%,"N/A",IF(H5&lt;=($D$20+$A$20),H5,"Descartado"))))</f>
        <v>16.94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17.83</v>
      </c>
      <c r="I6" s="14" t="n">
        <f aca="false">IF(H6="","",(IF($C$20&lt;25%,"N/A",IF(H6&lt;=($D$20+$A$20),H6,"Descartado"))))</f>
        <v>17.83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5.26</v>
      </c>
      <c r="I7" s="14" t="n">
        <f aca="false">IF(H7="","",(IF($C$20&lt;25%,"N/A",IF(H7&lt;=($D$20+$A$20),H7,"Descartado"))))</f>
        <v>5.26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7.95</v>
      </c>
      <c r="I8" s="14" t="n">
        <f aca="false">IF(H8="","",(IF($C$20&lt;25%,"N/A",IF(H8&lt;=($D$20+$A$20),H8,"Descartado"))))</f>
        <v>7.95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17.84</v>
      </c>
      <c r="I9" s="14" t="n">
        <f aca="false">IF(H9="","",(IF($C$20&lt;25%,"N/A",IF(H9&lt;=($D$20+$A$20),H9,"Descartado"))))</f>
        <v>17.84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17.84</v>
      </c>
      <c r="I10" s="14" t="n">
        <f aca="false">IF(H10="","",(IF($C$20&lt;25%,"N/A",IF(H10&lt;=($D$20+$A$20),H10,"Descartado"))))</f>
        <v>17.84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8.42</v>
      </c>
      <c r="I11" s="14" t="n">
        <f aca="false">IF(H11="","",(IF($C$20&lt;25%,"N/A",IF(H11&lt;=($D$20+$A$20),H11,"Descartado"))))</f>
        <v>8.42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5.26</v>
      </c>
      <c r="I13" s="14" t="n">
        <f aca="false">IF(H13="","",(IF($C$20&lt;25%,"N/A",IF(H13&lt;=($D$20+$A$20),H13,"Descartado"))))</f>
        <v>5.26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17.68</v>
      </c>
      <c r="I14" s="14" t="n">
        <f aca="false">IF(H14="","",(IF($C$20&lt;25%,"N/A",IF(H14&lt;=($D$20+$A$20),H14,"Descartado"))))</f>
        <v>17.68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27.1615262658583</v>
      </c>
      <c r="B20" s="25" t="n">
        <f aca="false">COUNT(H3:H17)</f>
        <v>12</v>
      </c>
      <c r="C20" s="26" t="n">
        <f aca="false">IF(B20&lt;2,"N/A",(A20/D20))</f>
        <v>1.32237226221316</v>
      </c>
      <c r="D20" s="27" t="n">
        <f aca="false">ROUND(AVERAGE(H3:H17),2)</f>
        <v>20.54</v>
      </c>
      <c r="E20" s="28" t="n">
        <f aca="false">IFERROR(ROUND(IF(B20&lt;2,"N/A",(IF(C20&lt;=25%,"N/A",AVERAGE(I3:I17)))),2),"N/A")</f>
        <v>12.84</v>
      </c>
      <c r="F20" s="28" t="n">
        <f aca="false">ROUND(MEDIAN(H3:H17),2)</f>
        <v>16.32</v>
      </c>
      <c r="G20" s="29" t="str">
        <f aca="false">INDEX(G3:G17,MATCH(H20,H3:H17,0))</f>
        <v>19.827.650/0001-33 LEITE &amp; LIMA LTDA</v>
      </c>
      <c r="H20" s="30" t="n">
        <f aca="false">MIN(H3:H17)</f>
        <v>5.26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12.84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1502.28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D39" activeCellId="0" sqref="D3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119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120</v>
      </c>
      <c r="C3" s="9" t="s">
        <v>11</v>
      </c>
      <c r="D3" s="10" t="n">
        <v>78</v>
      </c>
      <c r="E3" s="11" t="n">
        <f aca="false">IF(C20&lt;=25%,D20,MIN(E20:F20))</f>
        <v>22.42</v>
      </c>
      <c r="F3" s="11" t="n">
        <f aca="false">MIN(H3:H17)</f>
        <v>9.47</v>
      </c>
      <c r="G3" s="12" t="s">
        <v>83</v>
      </c>
      <c r="H3" s="13" t="n">
        <v>18.94</v>
      </c>
      <c r="I3" s="14" t="n">
        <f aca="false">IF(H3="","",(IF($C$20&lt;25%,"N/A",IF(H3&lt;=($D$20+$A$20),H3,"Descartado"))))</f>
        <v>18.94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12</v>
      </c>
      <c r="H4" s="13" t="n">
        <v>28.65</v>
      </c>
      <c r="I4" s="14" t="n">
        <f aca="false">IF(H4="","",(IF($C$20&lt;25%,"N/A",IF(H4&lt;=($D$20+$A$20),H4,"Descartado"))))</f>
        <v>28.65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30.91</v>
      </c>
      <c r="I5" s="14" t="n">
        <f aca="false">IF(H5="","",(IF($C$20&lt;25%,"N/A",IF(H5&lt;=($D$20+$A$20),H5,"Descartado"))))</f>
        <v>30.91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84</v>
      </c>
      <c r="H6" s="13" t="n">
        <v>32.53</v>
      </c>
      <c r="I6" s="14" t="n">
        <f aca="false">IF(H6="","",(IF($C$20&lt;25%,"N/A",IF(H6&lt;=($D$20+$A$20),H6,"Descartado"))))</f>
        <v>32.53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15</v>
      </c>
      <c r="H7" s="13" t="n">
        <v>10.52</v>
      </c>
      <c r="I7" s="14" t="n">
        <f aca="false">IF(H7="","",(IF($C$20&lt;25%,"N/A",IF(H7&lt;=($D$20+$A$20),H7,"Descartado"))))</f>
        <v>10.52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16</v>
      </c>
      <c r="H8" s="13" t="n">
        <v>15.73</v>
      </c>
      <c r="I8" s="14" t="n">
        <f aca="false">IF(H8="","",(IF($C$20&lt;25%,"N/A",IF(H8&lt;=($D$20+$A$20),H8,"Descartado"))))</f>
        <v>15.73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17</v>
      </c>
      <c r="H9" s="13" t="n">
        <v>20</v>
      </c>
      <c r="I9" s="14" t="n">
        <f aca="false">IF(H9="","",(IF($C$20&lt;25%,"N/A",IF(H9&lt;=($D$20+$A$20),H9,"Descartado"))))</f>
        <v>20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43</v>
      </c>
      <c r="H10" s="13" t="n">
        <v>32.54</v>
      </c>
      <c r="I10" s="14" t="n">
        <f aca="false">IF(H10="","",(IF($C$20&lt;25%,"N/A",IF(H10&lt;=($D$20+$A$20),H10,"Descartado"))))</f>
        <v>32.54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44</v>
      </c>
      <c r="H11" s="13" t="n">
        <v>15.79</v>
      </c>
      <c r="I11" s="14" t="n">
        <f aca="false">IF(H11="","",(IF($C$20&lt;25%,"N/A",IF(H11&lt;=($D$20+$A$20),H11,"Descartado"))))</f>
        <v>15.79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19</v>
      </c>
      <c r="H12" s="13" t="n">
        <v>105.25</v>
      </c>
      <c r="I12" s="14" t="str">
        <f aca="false">IF(H12="","",(IF($C$20&lt;25%,"N/A",IF(H12&lt;=($D$20+$A$20),H12,"Descartado"))))</f>
        <v>Descartado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 t="s">
        <v>20</v>
      </c>
      <c r="H13" s="13" t="n">
        <v>9.47</v>
      </c>
      <c r="I13" s="14" t="n">
        <f aca="false">IF(H13="","",(IF($C$20&lt;25%,"N/A",IF(H13&lt;=($D$20+$A$20),H13,"Descartado"))))</f>
        <v>9.47</v>
      </c>
    </row>
    <row r="14" customFormat="false" ht="12.8" hidden="false" customHeight="false" outlineLevel="0" collapsed="false">
      <c r="A14" s="3"/>
      <c r="B14" s="8"/>
      <c r="C14" s="9"/>
      <c r="D14" s="10"/>
      <c r="E14" s="11"/>
      <c r="F14" s="11"/>
      <c r="G14" s="12" t="s">
        <v>21</v>
      </c>
      <c r="H14" s="13" t="n">
        <v>31.57</v>
      </c>
      <c r="I14" s="14" t="n">
        <f aca="false">IF(H14="","",(IF($C$20&lt;25%,"N/A",IF(H14&lt;=($D$20+$A$20),H14,"Descartado"))))</f>
        <v>31.57</v>
      </c>
    </row>
    <row r="15" customFormat="false" ht="12.8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8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25.412765045794</v>
      </c>
      <c r="B20" s="25" t="n">
        <f aca="false">COUNT(H3:H17)</f>
        <v>12</v>
      </c>
      <c r="C20" s="26" t="n">
        <f aca="false">IF(B20&lt;2,"N/A",(A20/D20))</f>
        <v>0.866442722325058</v>
      </c>
      <c r="D20" s="27" t="n">
        <f aca="false">ROUND(AVERAGE(H3:H17),2)</f>
        <v>29.33</v>
      </c>
      <c r="E20" s="28" t="n">
        <f aca="false">IFERROR(ROUND(IF(B20&lt;2,"N/A",(IF(C20&lt;=25%,"N/A",AVERAGE(I3:I17)))),2),"N/A")</f>
        <v>22.42</v>
      </c>
      <c r="F20" s="28" t="n">
        <f aca="false">ROUND(MEDIAN(H3:H17),2)</f>
        <v>24.33</v>
      </c>
      <c r="G20" s="29" t="str">
        <f aca="false">INDEX(G3:G17,MATCH(H20,H3:H17,0))</f>
        <v>16.492.097/0001-37 L F OLIVEIRA CONSTRUCOES EIRELI</v>
      </c>
      <c r="H20" s="30" t="n">
        <f aca="false">MIN(H3:H17)</f>
        <v>9.47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22.42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1748.76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48</v>
      </c>
      <c r="C3" s="9" t="s">
        <v>11</v>
      </c>
      <c r="D3" s="10" t="n">
        <v>45</v>
      </c>
      <c r="E3" s="11" t="n">
        <f aca="false">IF(C20&lt;=25%,D20,MIN(E20:F20))</f>
        <v>63.95</v>
      </c>
      <c r="F3" s="11" t="n">
        <f aca="false">MIN(H3:H17)</f>
        <v>26.31</v>
      </c>
      <c r="G3" s="12" t="s">
        <v>12</v>
      </c>
      <c r="H3" s="13" t="n">
        <v>79.71</v>
      </c>
      <c r="I3" s="14" t="n">
        <f aca="false">IF(H3="","",(IF($C$20&lt;25%,"N/A",IF(H3&lt;=($D$20+$A$20),H3,"Descartado"))))</f>
        <v>79.71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89.46</v>
      </c>
      <c r="I4" s="14" t="n">
        <f aca="false">IF(H4="","",(IF($C$20&lt;25%,"N/A",IF(H4&lt;=($D$20+$A$20),H4,"Descartado"))))</f>
        <v>89.46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33.68</v>
      </c>
      <c r="I5" s="14" t="n">
        <f aca="false">IF(H5="","",(IF($C$20&lt;25%,"N/A",IF(H5&lt;=($D$20+$A$20),H5,"Descartado"))))</f>
        <v>33.68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96.52</v>
      </c>
      <c r="I6" s="14" t="n">
        <f aca="false">IF(H6="","",(IF($C$20&lt;25%,"N/A",IF(H6&lt;=($D$20+$A$20),H6,"Descartado"))))</f>
        <v>96.52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30.52</v>
      </c>
      <c r="I7" s="14" t="n">
        <f aca="false">IF(H7="","",(IF($C$20&lt;25%,"N/A",IF(H7&lt;=($D$20+$A$20),H7,"Descartado"))))</f>
        <v>30.52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96.49</v>
      </c>
      <c r="I8" s="14" t="n">
        <f aca="false">IF(H8="","",(IF($C$20&lt;25%,"N/A",IF(H8&lt;=($D$20+$A$20),H8,"Descartado"))))</f>
        <v>96.49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96.52</v>
      </c>
      <c r="I9" s="14" t="n">
        <f aca="false">IF(H9="","",(IF($C$20&lt;25%,"N/A",IF(H9&lt;=($D$20+$A$20),H9,"Descartado"))))</f>
        <v>96.52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26.31</v>
      </c>
      <c r="I11" s="14" t="n">
        <f aca="false">IF(H11="","",(IF($C$20&lt;25%,"N/A",IF(H11&lt;=($D$20+$A$20),H11,"Descartado"))))</f>
        <v>26.31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26.31</v>
      </c>
      <c r="I12" s="14" t="n">
        <f aca="false">IF(H12="","",(IF($C$20&lt;25%,"N/A",IF(H12&lt;=($D$20+$A$20),H12,"Descartado"))))</f>
        <v>26.31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34.1277743031814</v>
      </c>
      <c r="B20" s="25" t="n">
        <f aca="false">COUNT(H3:H17)</f>
        <v>10</v>
      </c>
      <c r="C20" s="26" t="n">
        <f aca="false">IF(B20&lt;2,"N/A",(A20/D20))</f>
        <v>0.50128928177411</v>
      </c>
      <c r="D20" s="27" t="n">
        <f aca="false">ROUND(AVERAGE(H3:H17),2)</f>
        <v>68.08</v>
      </c>
      <c r="E20" s="28" t="n">
        <f aca="false">IFERROR(ROUND(IF(B20&lt;2,"N/A",(IF(C20&lt;=25%,"N/A",AVERAGE(I3:I17)))),2),"N/A")</f>
        <v>63.95</v>
      </c>
      <c r="F20" s="28" t="n">
        <f aca="false">ROUND(MEDIAN(H3:H17),2)</f>
        <v>84.59</v>
      </c>
      <c r="G20" s="29" t="str">
        <f aca="false">INDEX(G3:G17,MATCH(H20,H3:H17,0))</f>
        <v>16.492.097/0001-37 L F OLIVEIRA CONSTRUCOES EIRELI</v>
      </c>
      <c r="H20" s="30" t="n">
        <f aca="false">MIN(H3:H17)</f>
        <v>26.31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63.95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2877.75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D37" activeCellId="0" sqref="D37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121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122</v>
      </c>
      <c r="C3" s="9" t="s">
        <v>11</v>
      </c>
      <c r="D3" s="10" t="n">
        <v>894</v>
      </c>
      <c r="E3" s="11" t="n">
        <f aca="false">IF(C20&lt;=25%,D20,MIN(E20:F20))</f>
        <v>0.56</v>
      </c>
      <c r="F3" s="11" t="n">
        <f aca="false">MIN(H3:H17)</f>
        <v>0.26</v>
      </c>
      <c r="G3" s="12" t="s">
        <v>12</v>
      </c>
      <c r="H3" s="13" t="n">
        <v>0.69</v>
      </c>
      <c r="I3" s="14" t="n">
        <f aca="false">IF(H3="","",(IF($C$20&lt;25%,"N/A",IF(H3&lt;=($D$20+$A$20),H3,"Descartado"))))</f>
        <v>0.69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0.66</v>
      </c>
      <c r="I4" s="14" t="n">
        <f aca="false">IF(H4="","",(IF($C$20&lt;25%,"N/A",IF(H4&lt;=($D$20+$A$20),H4,"Descartado"))))</f>
        <v>0.66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0.35</v>
      </c>
      <c r="I5" s="14" t="n">
        <f aca="false">IF(H5="","",(IF($C$20&lt;25%,"N/A",IF(H5&lt;=($D$20+$A$20),H5,"Descartado"))))</f>
        <v>0.35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0.26</v>
      </c>
      <c r="I6" s="14" t="n">
        <f aca="false">IF(H6="","",(IF($C$20&lt;25%,"N/A",IF(H6&lt;=($D$20+$A$20),H6,"Descartado"))))</f>
        <v>0.26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0.69</v>
      </c>
      <c r="I7" s="14" t="n">
        <f aca="false">IF(H7="","",(IF($C$20&lt;25%,"N/A",IF(H7&lt;=($D$20+$A$20),H7,"Descartado"))))</f>
        <v>0.69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0.69</v>
      </c>
      <c r="I8" s="14" t="n">
        <f aca="false">IF(H8="","",(IF($C$20&lt;25%,"N/A",IF(H8&lt;=($D$20+$A$20),H8,"Descartado"))))</f>
        <v>0.69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0.69</v>
      </c>
      <c r="I9" s="14" t="n">
        <f aca="false">IF(H9="","",(IF($C$20&lt;25%,"N/A",IF(H9&lt;=($D$20+$A$20),H9,"Descartado"))))</f>
        <v>0.69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0.35</v>
      </c>
      <c r="I11" s="14" t="n">
        <f aca="false">IF(H11="","",(IF($C$20&lt;25%,"N/A",IF(H11&lt;=($D$20+$A$20),H11,"Descartado"))))</f>
        <v>0.35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0.68</v>
      </c>
      <c r="I12" s="14" t="n">
        <f aca="false">IF(H12="","",(IF($C$20&lt;25%,"N/A",IF(H12&lt;=($D$20+$A$20),H12,"Descartado"))))</f>
        <v>0.68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33.105635455144</v>
      </c>
      <c r="B20" s="25" t="n">
        <f aca="false">COUNT(H3:H17)</f>
        <v>10</v>
      </c>
      <c r="C20" s="26" t="n">
        <f aca="false">IF(B20&lt;2,"N/A",(A20/D20))</f>
        <v>3.00141753899764</v>
      </c>
      <c r="D20" s="27" t="n">
        <f aca="false">ROUND(AVERAGE(H3:H17),2)</f>
        <v>11.03</v>
      </c>
      <c r="E20" s="28" t="n">
        <f aca="false">IFERROR(ROUND(IF(B20&lt;2,"N/A",(IF(C20&lt;=25%,"N/A",AVERAGE(I3:I17)))),2),"N/A")</f>
        <v>0.56</v>
      </c>
      <c r="F20" s="28" t="n">
        <f aca="false">ROUND(MEDIAN(H3:H17),2)</f>
        <v>0.69</v>
      </c>
      <c r="G20" s="29" t="str">
        <f aca="false">INDEX(G3:G17,MATCH(H20,H3:H17,0))</f>
        <v>04.157.482/0001-49 EFRAIM COMERCIO E SERVICOS LTDA</v>
      </c>
      <c r="H20" s="30" t="n">
        <f aca="false">MIN(H3:H17)</f>
        <v>0.26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0.56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500.64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123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124</v>
      </c>
      <c r="C3" s="9" t="s">
        <v>11</v>
      </c>
      <c r="D3" s="10" t="n">
        <v>225</v>
      </c>
      <c r="E3" s="11" t="n">
        <f aca="false">IF(C20&lt;=25%,D20,MIN(E20:F20))</f>
        <v>7.02</v>
      </c>
      <c r="F3" s="11" t="n">
        <f aca="false">MIN(H3:H17)</f>
        <v>2.1</v>
      </c>
      <c r="G3" s="12" t="s">
        <v>12</v>
      </c>
      <c r="H3" s="13" t="n">
        <v>10.28</v>
      </c>
      <c r="I3" s="14" t="n">
        <f aca="false">IF(H3="","",(IF($C$20&lt;25%,"N/A",IF(H3&lt;=($D$20+$A$20),H3,"Descartado"))))</f>
        <v>10.28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9.77</v>
      </c>
      <c r="I4" s="14" t="n">
        <f aca="false">IF(H4="","",(IF($C$20&lt;25%,"N/A",IF(H4&lt;=($D$20+$A$20),H4,"Descartado"))))</f>
        <v>9.77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2.55</v>
      </c>
      <c r="I5" s="14" t="n">
        <f aca="false">IF(H5="","",(IF($C$20&lt;25%,"N/A",IF(H5&lt;=($D$20+$A$20),H5,"Descartado"))))</f>
        <v>2.55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2.5</v>
      </c>
      <c r="I6" s="14" t="n">
        <f aca="false">IF(H6="","",(IF($C$20&lt;25%,"N/A",IF(H6&lt;=($D$20+$A$20),H6,"Descartado"))))</f>
        <v>2.5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10.28</v>
      </c>
      <c r="I8" s="14" t="n">
        <f aca="false">IF(H8="","",(IF($C$20&lt;25%,"N/A",IF(H8&lt;=($D$20+$A$20),H8,"Descartado"))))</f>
        <v>10.28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10.28</v>
      </c>
      <c r="I9" s="14" t="n">
        <f aca="false">IF(H9="","",(IF($C$20&lt;25%,"N/A",IF(H9&lt;=($D$20+$A$20),H9,"Descartado"))))</f>
        <v>10.28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2.1</v>
      </c>
      <c r="I11" s="14" t="n">
        <f aca="false">IF(H11="","",(IF($C$20&lt;25%,"N/A",IF(H11&lt;=($D$20+$A$20),H11,"Descartado"))))</f>
        <v>2.1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10.27</v>
      </c>
      <c r="I12" s="14" t="n">
        <f aca="false">IF(H12="","",(IF($C$20&lt;25%,"N/A",IF(H12&lt;=($D$20+$A$20),H12,"Descartado"))))</f>
        <v>10.27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31.2731838268294</v>
      </c>
      <c r="B20" s="25" t="n">
        <f aca="false">COUNT(H3:H17)</f>
        <v>10</v>
      </c>
      <c r="C20" s="26" t="n">
        <f aca="false">IF(B20&lt;2,"N/A",(A20/D20))</f>
        <v>1.85707742439605</v>
      </c>
      <c r="D20" s="27" t="n">
        <f aca="false">ROUND(AVERAGE(H3:H17),2)</f>
        <v>16.84</v>
      </c>
      <c r="E20" s="28" t="n">
        <f aca="false">IFERROR(ROUND(IF(B20&lt;2,"N/A",(IF(C20&lt;=25%,"N/A",AVERAGE(I3:I17)))),2),"N/A")</f>
        <v>7.02</v>
      </c>
      <c r="F20" s="28" t="n">
        <f aca="false">ROUND(MEDIAN(H3:H17),2)</f>
        <v>10.02</v>
      </c>
      <c r="G20" s="29" t="str">
        <f aca="false">INDEX(G3:G17,MATCH(H20,H3:H17,0))</f>
        <v>16.492.097/0001-37 L F OLIVEIRA CONSTRUCOES EIRELI</v>
      </c>
      <c r="H20" s="30" t="n">
        <f aca="false">MIN(H3:H17)</f>
        <v>2.1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7.02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1579.5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125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126</v>
      </c>
      <c r="C3" s="9" t="s">
        <v>11</v>
      </c>
      <c r="D3" s="10" t="n">
        <v>141</v>
      </c>
      <c r="E3" s="11" t="n">
        <f aca="false">IF(C20&lt;=25%,D20,MIN(E20:F20))</f>
        <v>9.14</v>
      </c>
      <c r="F3" s="11" t="n">
        <f aca="false">MIN(H3:H17)</f>
        <v>0.68</v>
      </c>
      <c r="G3" s="12" t="s">
        <v>12</v>
      </c>
      <c r="H3" s="13" t="n">
        <v>14.8</v>
      </c>
      <c r="I3" s="14" t="n">
        <f aca="false">IF(H3="","",(IF($C$20&lt;25%,"N/A",IF(H3&lt;=($D$20+$A$20),H3,"Descartado"))))</f>
        <v>14.8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14.06</v>
      </c>
      <c r="I4" s="14" t="n">
        <f aca="false">IF(H4="","",(IF($C$20&lt;25%,"N/A",IF(H4&lt;=($D$20+$A$20),H4,"Descartado"))))</f>
        <v>14.06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2.63</v>
      </c>
      <c r="I5" s="14" t="n">
        <f aca="false">IF(H5="","",(IF($C$20&lt;25%,"N/A",IF(H5&lt;=($D$20+$A$20),H5,"Descartado"))))</f>
        <v>2.63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0.68</v>
      </c>
      <c r="I6" s="14" t="n">
        <f aca="false">IF(H6="","",(IF($C$20&lt;25%,"N/A",IF(H6&lt;=($D$20+$A$20),H6,"Descartado"))))</f>
        <v>0.68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5.05</v>
      </c>
      <c r="I7" s="14" t="n">
        <f aca="false">IF(H7="","",(IF($C$20&lt;25%,"N/A",IF(H7&lt;=($D$20+$A$20),H7,"Descartado"))))</f>
        <v>5.05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14.8</v>
      </c>
      <c r="I8" s="14" t="n">
        <f aca="false">IF(H8="","",(IF($C$20&lt;25%,"N/A",IF(H8&lt;=($D$20+$A$20),H8,"Descartado"))))</f>
        <v>14.8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14.8</v>
      </c>
      <c r="I9" s="14" t="n">
        <f aca="false">IF(H9="","",(IF($C$20&lt;25%,"N/A",IF(H9&lt;=($D$20+$A$20),H9,"Descartado"))))</f>
        <v>14.8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0.74</v>
      </c>
      <c r="I11" s="14" t="n">
        <f aca="false">IF(H11="","",(IF($C$20&lt;25%,"N/A",IF(H11&lt;=($D$20+$A$20),H11,"Descartado"))))</f>
        <v>0.74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14.73</v>
      </c>
      <c r="I12" s="14" t="n">
        <f aca="false">IF(H12="","",(IF($C$20&lt;25%,"N/A",IF(H12&lt;=($D$20+$A$20),H12,"Descartado"))))</f>
        <v>14.73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31.0298122599685</v>
      </c>
      <c r="B20" s="25" t="n">
        <f aca="false">COUNT(H3:H17)</f>
        <v>10</v>
      </c>
      <c r="C20" s="26" t="n">
        <f aca="false">IF(B20&lt;2,"N/A",(A20/D20))</f>
        <v>1.65492332053165</v>
      </c>
      <c r="D20" s="27" t="n">
        <f aca="false">ROUND(AVERAGE(H3:H17),2)</f>
        <v>18.75</v>
      </c>
      <c r="E20" s="28" t="n">
        <f aca="false">IFERROR(ROUND(IF(B20&lt;2,"N/A",(IF(C20&lt;=25%,"N/A",AVERAGE(I3:I17)))),2),"N/A")</f>
        <v>9.14</v>
      </c>
      <c r="F20" s="28" t="n">
        <f aca="false">ROUND(MEDIAN(H3:H17),2)</f>
        <v>14.4</v>
      </c>
      <c r="G20" s="29" t="str">
        <f aca="false">INDEX(G3:G17,MATCH(H20,H3:H17,0))</f>
        <v>04.157.482/0001-49 EFRAIM COMERCIO E SERVICOS LTDA</v>
      </c>
      <c r="H20" s="30" t="n">
        <f aca="false">MIN(H3:H17)</f>
        <v>0.68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9.14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1288.74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127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128</v>
      </c>
      <c r="C3" s="9" t="s">
        <v>11</v>
      </c>
      <c r="D3" s="10" t="n">
        <v>99</v>
      </c>
      <c r="E3" s="11" t="n">
        <f aca="false">IF(C20&lt;=25%,D20,MIN(E20:F20))</f>
        <v>33.17</v>
      </c>
      <c r="F3" s="11" t="n">
        <f aca="false">MIN(H3:H17)</f>
        <v>14.73</v>
      </c>
      <c r="G3" s="12" t="s">
        <v>12</v>
      </c>
      <c r="H3" s="13" t="n">
        <v>43.88</v>
      </c>
      <c r="I3" s="14" t="n">
        <f aca="false">IF(H3="","",(IF($C$20&lt;25%,"N/A",IF(H3&lt;=($D$20+$A$20),H3,"Descartado"))))</f>
        <v>43.88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41.69</v>
      </c>
      <c r="I4" s="14" t="n">
        <f aca="false">IF(H4="","",(IF($C$20&lt;25%,"N/A",IF(H4&lt;=($D$20+$A$20),H4,"Descartado"))))</f>
        <v>41.69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15.79</v>
      </c>
      <c r="I5" s="14" t="n">
        <f aca="false">IF(H5="","",(IF($C$20&lt;25%,"N/A",IF(H5&lt;=($D$20+$A$20),H5,"Descartado"))))</f>
        <v>15.79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14.73</v>
      </c>
      <c r="I6" s="14" t="n">
        <f aca="false">IF(H6="","",(IF($C$20&lt;25%,"N/A",IF(H6&lt;=($D$20+$A$20),H6,"Descartado"))))</f>
        <v>14.73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36.84</v>
      </c>
      <c r="I7" s="14" t="n">
        <f aca="false">IF(H7="","",(IF($C$20&lt;25%,"N/A",IF(H7&lt;=($D$20+$A$20),H7,"Descartado"))))</f>
        <v>36.84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43.88</v>
      </c>
      <c r="I8" s="14" t="n">
        <f aca="false">IF(H8="","",(IF($C$20&lt;25%,"N/A",IF(H8&lt;=($D$20+$A$20),H8,"Descartado"))))</f>
        <v>43.88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43.88</v>
      </c>
      <c r="I9" s="14" t="n">
        <f aca="false">IF(H9="","",(IF($C$20&lt;25%,"N/A",IF(H9&lt;=($D$20+$A$20),H9,"Descartado"))))</f>
        <v>43.88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14.73</v>
      </c>
      <c r="I11" s="14" t="n">
        <f aca="false">IF(H11="","",(IF($C$20&lt;25%,"N/A",IF(H11&lt;=($D$20+$A$20),H11,"Descartado"))))</f>
        <v>14.73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43.15</v>
      </c>
      <c r="I12" s="14" t="n">
        <f aca="false">IF(H12="","",(IF($C$20&lt;25%,"N/A",IF(H12&lt;=($D$20+$A$20),H12,"Descartado"))))</f>
        <v>43.15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26.219798626229</v>
      </c>
      <c r="B20" s="25" t="n">
        <f aca="false">COUNT(H3:H17)</f>
        <v>10</v>
      </c>
      <c r="C20" s="26" t="n">
        <f aca="false">IF(B20&lt;2,"N/A",(A20/D20))</f>
        <v>0.649326365186454</v>
      </c>
      <c r="D20" s="27" t="n">
        <f aca="false">ROUND(AVERAGE(H3:H17),2)</f>
        <v>40.38</v>
      </c>
      <c r="E20" s="28" t="n">
        <f aca="false">IFERROR(ROUND(IF(B20&lt;2,"N/A",(IF(C20&lt;=25%,"N/A",AVERAGE(I3:I17)))),2),"N/A")</f>
        <v>33.17</v>
      </c>
      <c r="F20" s="28" t="n">
        <f aca="false">ROUND(MEDIAN(H3:H17),2)</f>
        <v>42.42</v>
      </c>
      <c r="G20" s="29" t="str">
        <f aca="false">INDEX(G3:G17,MATCH(H20,H3:H17,0))</f>
        <v>04.157.482/0001-49 EFRAIM COMERCIO E SERVICOS LTDA</v>
      </c>
      <c r="H20" s="30" t="n">
        <f aca="false">MIN(H3:H17)</f>
        <v>14.73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33.17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3283.83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129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130</v>
      </c>
      <c r="C3" s="9" t="s">
        <v>11</v>
      </c>
      <c r="D3" s="10" t="n">
        <v>1106</v>
      </c>
      <c r="E3" s="11" t="n">
        <f aca="false">IF(C20&lt;=25%,D20,MIN(E20:F20))</f>
        <v>0.74</v>
      </c>
      <c r="F3" s="11" t="n">
        <f aca="false">MIN(H3:H17)</f>
        <v>0.32</v>
      </c>
      <c r="G3" s="12" t="s">
        <v>12</v>
      </c>
      <c r="H3" s="13" t="n">
        <v>0.95</v>
      </c>
      <c r="I3" s="14" t="n">
        <f aca="false">IF(H3="","",(IF($C$20&lt;25%,"N/A",IF(H3&lt;=($D$20+$A$20),H3,"Descartado"))))</f>
        <v>0.95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0.91</v>
      </c>
      <c r="I4" s="14" t="n">
        <f aca="false">IF(H4="","",(IF($C$20&lt;25%,"N/A",IF(H4&lt;=($D$20+$A$20),H4,"Descartado"))))</f>
        <v>0.91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0.84</v>
      </c>
      <c r="I5" s="14" t="n">
        <f aca="false">IF(H5="","",(IF($C$20&lt;25%,"N/A",IF(H5&lt;=($D$20+$A$20),H5,"Descartado"))))</f>
        <v>0.84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0.32</v>
      </c>
      <c r="I6" s="14" t="n">
        <f aca="false">IF(H6="","",(IF($C$20&lt;25%,"N/A",IF(H6&lt;=($D$20+$A$20),H6,"Descartado"))))</f>
        <v>0.32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0.41</v>
      </c>
      <c r="I7" s="14" t="n">
        <f aca="false">IF(H7="","",(IF($C$20&lt;25%,"N/A",IF(H7&lt;=($D$20+$A$20),H7,"Descartado"))))</f>
        <v>0.41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0.95</v>
      </c>
      <c r="I8" s="14" t="n">
        <f aca="false">IF(H8="","",(IF($C$20&lt;25%,"N/A",IF(H8&lt;=($D$20+$A$20),H8,"Descartado"))))</f>
        <v>0.95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0.95</v>
      </c>
      <c r="I9" s="14" t="n">
        <f aca="false">IF(H9="","",(IF($C$20&lt;25%,"N/A",IF(H9&lt;=($D$20+$A$20),H9,"Descartado"))))</f>
        <v>0.95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0.41</v>
      </c>
      <c r="I11" s="14" t="n">
        <f aca="false">IF(H11="","",(IF($C$20&lt;25%,"N/A",IF(H11&lt;=($D$20+$A$20),H11,"Descartado"))))</f>
        <v>0.41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0.94</v>
      </c>
      <c r="I12" s="14" t="n">
        <f aca="false">IF(H12="","",(IF($C$20&lt;25%,"N/A",IF(H12&lt;=($D$20+$A$20),H12,"Descartado"))))</f>
        <v>0.94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33.0492787112417</v>
      </c>
      <c r="B20" s="25" t="n">
        <f aca="false">COUNT(H3:H17)</f>
        <v>10</v>
      </c>
      <c r="C20" s="26" t="n">
        <f aca="false">IF(B20&lt;2,"N/A",(A20/D20))</f>
        <v>2.95346547911007</v>
      </c>
      <c r="D20" s="27" t="n">
        <f aca="false">ROUND(AVERAGE(H3:H17),2)</f>
        <v>11.19</v>
      </c>
      <c r="E20" s="28" t="n">
        <f aca="false">IFERROR(ROUND(IF(B20&lt;2,"N/A",(IF(C20&lt;=25%,"N/A",AVERAGE(I3:I17)))),2),"N/A")</f>
        <v>0.74</v>
      </c>
      <c r="F20" s="28" t="n">
        <f aca="false">ROUND(MEDIAN(H3:H17),2)</f>
        <v>0.93</v>
      </c>
      <c r="G20" s="29" t="str">
        <f aca="false">INDEX(G3:G17,MATCH(H20,H3:H17,0))</f>
        <v>04.157.482/0001-49 EFRAIM COMERCIO E SERVICOS LTDA</v>
      </c>
      <c r="H20" s="30" t="n">
        <f aca="false">MIN(H3:H17)</f>
        <v>0.32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0.74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818.44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131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132</v>
      </c>
      <c r="C3" s="9" t="s">
        <v>11</v>
      </c>
      <c r="D3" s="10" t="n">
        <v>489</v>
      </c>
      <c r="E3" s="11" t="n">
        <f aca="false">IF(C20&lt;=25%,D20,MIN(E20:F20))</f>
        <v>5.27</v>
      </c>
      <c r="F3" s="11" t="n">
        <f aca="false">MIN(H3:H17)</f>
        <v>1.58</v>
      </c>
      <c r="G3" s="12" t="s">
        <v>12</v>
      </c>
      <c r="H3" s="13" t="n">
        <v>7.45</v>
      </c>
      <c r="I3" s="14" t="n">
        <f aca="false">IF(H3="","",(IF($C$20&lt;25%,"N/A",IF(H3&lt;=($D$20+$A$20),H3,"Descartado"))))</f>
        <v>7.45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7.08</v>
      </c>
      <c r="I4" s="14" t="n">
        <f aca="false">IF(H4="","",(IF($C$20&lt;25%,"N/A",IF(H4&lt;=($D$20+$A$20),H4,"Descartado"))))</f>
        <v>7.08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1.58</v>
      </c>
      <c r="I5" s="14" t="n">
        <f aca="false">IF(H5="","",(IF($C$20&lt;25%,"N/A",IF(H5&lt;=($D$20+$A$20),H5,"Descartado"))))</f>
        <v>1.58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1.74</v>
      </c>
      <c r="I6" s="14" t="n">
        <f aca="false">IF(H6="","",(IF($C$20&lt;25%,"N/A",IF(H6&lt;=($D$20+$A$20),H6,"Descartado"))))</f>
        <v>1.74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7.45</v>
      </c>
      <c r="I8" s="14" t="n">
        <f aca="false">IF(H8="","",(IF($C$20&lt;25%,"N/A",IF(H8&lt;=($D$20+$A$20),H8,"Descartado"))))</f>
        <v>7.45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7.45</v>
      </c>
      <c r="I9" s="14" t="n">
        <f aca="false">IF(H9="","",(IF($C$20&lt;25%,"N/A",IF(H9&lt;=($D$20+$A$20),H9,"Descartado"))))</f>
        <v>7.45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2.1</v>
      </c>
      <c r="I11" s="14" t="n">
        <f aca="false">IF(H11="","",(IF($C$20&lt;25%,"N/A",IF(H11&lt;=($D$20+$A$20),H11,"Descartado"))))</f>
        <v>2.1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7.44</v>
      </c>
      <c r="I12" s="14" t="n">
        <f aca="false">IF(H12="","",(IF($C$20&lt;25%,"N/A",IF(H12&lt;=($D$20+$A$20),H12,"Descartado"))))</f>
        <v>7.44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31.7181696963884</v>
      </c>
      <c r="B20" s="25" t="n">
        <f aca="false">COUNT(H3:H17)</f>
        <v>10</v>
      </c>
      <c r="C20" s="26" t="n">
        <f aca="false">IF(B20&lt;2,"N/A",(A20/D20))</f>
        <v>2.0771558412828</v>
      </c>
      <c r="D20" s="27" t="n">
        <f aca="false">ROUND(AVERAGE(H3:H17),2)</f>
        <v>15.27</v>
      </c>
      <c r="E20" s="28" t="n">
        <f aca="false">IFERROR(ROUND(IF(B20&lt;2,"N/A",(IF(C20&lt;=25%,"N/A",AVERAGE(I3:I17)))),2),"N/A")</f>
        <v>5.27</v>
      </c>
      <c r="F20" s="28" t="n">
        <f aca="false">ROUND(MEDIAN(H3:H17),2)</f>
        <v>7.26</v>
      </c>
      <c r="G20" s="29" t="str">
        <f aca="false">INDEX(G3:G17,MATCH(H20,H3:H17,0))</f>
        <v>19.827.650/0001-33 LEITE &amp; LIMA LTDA</v>
      </c>
      <c r="H20" s="30" t="n">
        <f aca="false">MIN(H3:H17)</f>
        <v>1.58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5.27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2577.03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133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134</v>
      </c>
      <c r="C3" s="9" t="s">
        <v>11</v>
      </c>
      <c r="D3" s="10" t="n">
        <v>900</v>
      </c>
      <c r="E3" s="11" t="n">
        <f aca="false">IF(C20&lt;=25%,D20,MIN(E20:F20))</f>
        <v>3</v>
      </c>
      <c r="F3" s="11" t="n">
        <f aca="false">MIN(H3:H17)</f>
        <v>1.58</v>
      </c>
      <c r="G3" s="12" t="s">
        <v>12</v>
      </c>
      <c r="H3" s="13" t="n">
        <v>3.63</v>
      </c>
      <c r="I3" s="14" t="n">
        <f aca="false">IF(H3="","",(IF($C$20&lt;25%,"N/A",IF(H3&lt;=($D$20+$A$20),H3,"Descartado"))))</f>
        <v>3.63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3.45</v>
      </c>
      <c r="I4" s="14" t="n">
        <f aca="false">IF(H4="","",(IF($C$20&lt;25%,"N/A",IF(H4&lt;=($D$20+$A$20),H4,"Descartado"))))</f>
        <v>3.45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2.18</v>
      </c>
      <c r="I5" s="14" t="n">
        <f aca="false">IF(H5="","",(IF($C$20&lt;25%,"N/A",IF(H5&lt;=($D$20+$A$20),H5,"Descartado"))))</f>
        <v>2.18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1.63</v>
      </c>
      <c r="I6" s="14" t="n">
        <f aca="false">IF(H6="","",(IF($C$20&lt;25%,"N/A",IF(H6&lt;=($D$20+$A$20),H6,"Descartado"))))</f>
        <v>1.63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3.63</v>
      </c>
      <c r="I7" s="14" t="n">
        <f aca="false">IF(H7="","",(IF($C$20&lt;25%,"N/A",IF(H7&lt;=($D$20+$A$20),H7,"Descartado"))))</f>
        <v>3.63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3.63</v>
      </c>
      <c r="I8" s="14" t="n">
        <f aca="false">IF(H8="","",(IF($C$20&lt;25%,"N/A",IF(H8&lt;=($D$20+$A$20),H8,"Descartado"))))</f>
        <v>3.63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3.63</v>
      </c>
      <c r="I9" s="14" t="n">
        <f aca="false">IF(H9="","",(IF($C$20&lt;25%,"N/A",IF(H9&lt;=($D$20+$A$20),H9,"Descartado"))))</f>
        <v>3.63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1.58</v>
      </c>
      <c r="I11" s="14" t="n">
        <f aca="false">IF(H11="","",(IF($C$20&lt;25%,"N/A",IF(H11&lt;=($D$20+$A$20),H11,"Descartado"))))</f>
        <v>1.58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3.62</v>
      </c>
      <c r="I12" s="14" t="n">
        <f aca="false">IF(H12="","",(IF($C$20&lt;25%,"N/A",IF(H12&lt;=($D$20+$A$20),H12,"Descartado"))))</f>
        <v>3.62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32.3465701599275</v>
      </c>
      <c r="B20" s="25" t="n">
        <f aca="false">COUNT(H3:H17)</f>
        <v>10</v>
      </c>
      <c r="C20" s="26" t="n">
        <f aca="false">IF(B20&lt;2,"N/A",(A20/D20))</f>
        <v>2.44679048108377</v>
      </c>
      <c r="D20" s="27" t="n">
        <f aca="false">ROUND(AVERAGE(H3:H17),2)</f>
        <v>13.22</v>
      </c>
      <c r="E20" s="28" t="n">
        <f aca="false">IFERROR(ROUND(IF(B20&lt;2,"N/A",(IF(C20&lt;=25%,"N/A",AVERAGE(I3:I17)))),2),"N/A")</f>
        <v>3</v>
      </c>
      <c r="F20" s="28" t="n">
        <f aca="false">ROUND(MEDIAN(H3:H17),2)</f>
        <v>3.63</v>
      </c>
      <c r="G20" s="29" t="str">
        <f aca="false">INDEX(G3:G17,MATCH(H20,H3:H17,0))</f>
        <v>16.492.097/0001-37 L F OLIVEIRA CONSTRUCOES EIRELI</v>
      </c>
      <c r="H20" s="30" t="n">
        <f aca="false">MIN(H3:H17)</f>
        <v>1.58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2700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135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136</v>
      </c>
      <c r="C3" s="9" t="s">
        <v>11</v>
      </c>
      <c r="D3" s="10" t="n">
        <v>60</v>
      </c>
      <c r="E3" s="11" t="n">
        <f aca="false">IF(C20&lt;=25%,D20,MIN(E20:F20))</f>
        <v>39.77</v>
      </c>
      <c r="F3" s="11" t="n">
        <f aca="false">MIN(H3:H17)</f>
        <v>15.79</v>
      </c>
      <c r="G3" s="12" t="s">
        <v>12</v>
      </c>
      <c r="H3" s="13" t="n">
        <v>57.35</v>
      </c>
      <c r="I3" s="14" t="n">
        <f aca="false">IF(H3="","",(IF($C$20&lt;25%,"N/A",IF(H3&lt;=($D$20+$A$20),H3,"Descartado"))))</f>
        <v>57.35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54.49</v>
      </c>
      <c r="I4" s="14" t="n">
        <f aca="false">IF(H4="","",(IF($C$20&lt;25%,"N/A",IF(H4&lt;=($D$20+$A$20),H4,"Descartado"))))</f>
        <v>54.49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15.79</v>
      </c>
      <c r="I5" s="14" t="n">
        <f aca="false">IF(H5="","",(IF($C$20&lt;25%,"N/A",IF(H5&lt;=($D$20+$A$20),H5,"Descartado"))))</f>
        <v>15.79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16.63</v>
      </c>
      <c r="I6" s="14" t="n">
        <f aca="false">IF(H6="","",(IF($C$20&lt;25%,"N/A",IF(H6&lt;=($D$20+$A$20),H6,"Descartado"))))</f>
        <v>16.63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26.31</v>
      </c>
      <c r="I7" s="14" t="n">
        <f aca="false">IF(H7="","",(IF($C$20&lt;25%,"N/A",IF(H7&lt;=($D$20+$A$20),H7,"Descartado"))))</f>
        <v>26.31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57.35</v>
      </c>
      <c r="I8" s="14" t="n">
        <f aca="false">IF(H8="","",(IF($C$20&lt;25%,"N/A",IF(H8&lt;=($D$20+$A$20),H8,"Descartado"))))</f>
        <v>57.35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57.35</v>
      </c>
      <c r="I9" s="14" t="n">
        <f aca="false">IF(H9="","",(IF($C$20&lt;25%,"N/A",IF(H9&lt;=($D$20+$A$20),H9,"Descartado"))))</f>
        <v>57.35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15.79</v>
      </c>
      <c r="I11" s="14" t="n">
        <f aca="false">IF(H11="","",(IF($C$20&lt;25%,"N/A",IF(H11&lt;=($D$20+$A$20),H11,"Descartado"))))</f>
        <v>15.79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56.83</v>
      </c>
      <c r="I12" s="14" t="n">
        <f aca="false">IF(H12="","",(IF($C$20&lt;25%,"N/A",IF(H12&lt;=($D$20+$A$20),H12,"Descartado"))))</f>
        <v>56.83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28.2075526529096</v>
      </c>
      <c r="B20" s="25" t="n">
        <f aca="false">COUNT(H3:H17)</f>
        <v>10</v>
      </c>
      <c r="C20" s="26" t="n">
        <f aca="false">IF(B20&lt;2,"N/A",(A20/D20))</f>
        <v>0.60910284286136</v>
      </c>
      <c r="D20" s="27" t="n">
        <f aca="false">ROUND(AVERAGE(H3:H17),2)</f>
        <v>46.31</v>
      </c>
      <c r="E20" s="28" t="n">
        <f aca="false">IFERROR(ROUND(IF(B20&lt;2,"N/A",(IF(C20&lt;=25%,"N/A",AVERAGE(I3:I17)))),2),"N/A")</f>
        <v>39.77</v>
      </c>
      <c r="F20" s="28" t="n">
        <f aca="false">ROUND(MEDIAN(H3:H17),2)</f>
        <v>55.66</v>
      </c>
      <c r="G20" s="29" t="str">
        <f aca="false">INDEX(G3:G17,MATCH(H20,H3:H17,0))</f>
        <v>19.827.650/0001-33 LEITE &amp; LIMA LTDA</v>
      </c>
      <c r="H20" s="30" t="n">
        <f aca="false">MIN(H3:H17)</f>
        <v>15.79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39.77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2386.2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137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138</v>
      </c>
      <c r="C3" s="9" t="s">
        <v>11</v>
      </c>
      <c r="D3" s="10" t="n">
        <v>332</v>
      </c>
      <c r="E3" s="11" t="n">
        <f aca="false">IF(C20&lt;=25%,D20,MIN(E20:F20))</f>
        <v>5.46</v>
      </c>
      <c r="F3" s="11" t="n">
        <f aca="false">MIN(H3:H17)</f>
        <v>1.05</v>
      </c>
      <c r="G3" s="12" t="s">
        <v>12</v>
      </c>
      <c r="H3" s="13" t="n">
        <v>7.31</v>
      </c>
      <c r="I3" s="14" t="n">
        <f aca="false">IF(H3="","",(IF($C$20&lt;25%,"N/A",IF(H3&lt;=($D$20+$A$20),H3,"Descartado"))))</f>
        <v>7.31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6.95</v>
      </c>
      <c r="I4" s="14" t="n">
        <f aca="false">IF(H4="","",(IF($C$20&lt;25%,"N/A",IF(H4&lt;=($D$20+$A$20),H4,"Descartado"))))</f>
        <v>6.95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1.05</v>
      </c>
      <c r="I5" s="14" t="n">
        <f aca="false">IF(H5="","",(IF($C$20&lt;25%,"N/A",IF(H5&lt;=($D$20+$A$20),H5,"Descartado"))))</f>
        <v>1.05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2.29</v>
      </c>
      <c r="I6" s="14" t="n">
        <f aca="false">IF(H6="","",(IF($C$20&lt;25%,"N/A",IF(H6&lt;=($D$20+$A$20),H6,"Descartado"))))</f>
        <v>2.29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7.31</v>
      </c>
      <c r="I7" s="14" t="n">
        <f aca="false">IF(H7="","",(IF($C$20&lt;25%,"N/A",IF(H7&lt;=($D$20+$A$20),H7,"Descartado"))))</f>
        <v>7.31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7.31</v>
      </c>
      <c r="I8" s="14" t="n">
        <f aca="false">IF(H8="","",(IF($C$20&lt;25%,"N/A",IF(H8&lt;=($D$20+$A$20),H8,"Descartado"))))</f>
        <v>7.31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7.31</v>
      </c>
      <c r="I9" s="14" t="n">
        <f aca="false">IF(H9="","",(IF($C$20&lt;25%,"N/A",IF(H9&lt;=($D$20+$A$20),H9,"Descartado"))))</f>
        <v>7.31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2.32</v>
      </c>
      <c r="I11" s="14" t="n">
        <f aca="false">IF(H11="","",(IF($C$20&lt;25%,"N/A",IF(H11&lt;=($D$20+$A$20),H11,"Descartado"))))</f>
        <v>2.32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7.3</v>
      </c>
      <c r="I12" s="14" t="n">
        <f aca="false">IF(H12="","",(IF($C$20&lt;25%,"N/A",IF(H12&lt;=($D$20+$A$20),H12,"Descartado"))))</f>
        <v>7.3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31.6591085717137</v>
      </c>
      <c r="B20" s="25" t="n">
        <f aca="false">COUNT(H3:H17)</f>
        <v>10</v>
      </c>
      <c r="C20" s="26" t="n">
        <f aca="false">IF(B20&lt;2,"N/A",(A20/D20))</f>
        <v>2.05046039972239</v>
      </c>
      <c r="D20" s="27" t="n">
        <f aca="false">ROUND(AVERAGE(H3:H17),2)</f>
        <v>15.44</v>
      </c>
      <c r="E20" s="28" t="n">
        <f aca="false">IFERROR(ROUND(IF(B20&lt;2,"N/A",(IF(C20&lt;=25%,"N/A",AVERAGE(I3:I17)))),2),"N/A")</f>
        <v>5.46</v>
      </c>
      <c r="F20" s="28" t="n">
        <f aca="false">ROUND(MEDIAN(H3:H17),2)</f>
        <v>7.31</v>
      </c>
      <c r="G20" s="29" t="str">
        <f aca="false">INDEX(G3:G17,MATCH(H20,H3:H17,0))</f>
        <v>19.827.650/0001-33 LEITE &amp; LIMA LTDA</v>
      </c>
      <c r="H20" s="30" t="n">
        <f aca="false">MIN(H3:H17)</f>
        <v>1.05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5.46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1812.72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139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140</v>
      </c>
      <c r="C3" s="9" t="s">
        <v>11</v>
      </c>
      <c r="D3" s="10" t="n">
        <v>93</v>
      </c>
      <c r="E3" s="11" t="n">
        <f aca="false">IF(C20&lt;=25%,D20,MIN(E20:F20))</f>
        <v>30.98</v>
      </c>
      <c r="F3" s="11" t="n">
        <f aca="false">MIN(H3:H17)</f>
        <v>15.79</v>
      </c>
      <c r="G3" s="12" t="s">
        <v>12</v>
      </c>
      <c r="H3" s="13" t="n">
        <v>40.64</v>
      </c>
      <c r="I3" s="14" t="n">
        <f aca="false">IF(H3="","",(IF($C$20&lt;25%,"N/A",IF(H3&lt;=($D$20+$A$20),H3,"Descartado"))))</f>
        <v>40.64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38.61</v>
      </c>
      <c r="I4" s="14" t="n">
        <f aca="false">IF(H4="","",(IF($C$20&lt;25%,"N/A",IF(H4&lt;=($D$20+$A$20),H4,"Descartado"))))</f>
        <v>38.61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15.79</v>
      </c>
      <c r="I5" s="14" t="n">
        <f aca="false">IF(H5="","",(IF($C$20&lt;25%,"N/A",IF(H5&lt;=($D$20+$A$20),H5,"Descartado"))))</f>
        <v>15.79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16.1</v>
      </c>
      <c r="I6" s="14" t="n">
        <f aca="false">IF(H6="","",(IF($C$20&lt;25%,"N/A",IF(H6&lt;=($D$20+$A$20),H6,"Descartado"))))</f>
        <v>16.1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30.52</v>
      </c>
      <c r="I7" s="14" t="n">
        <f aca="false">IF(H7="","",(IF($C$20&lt;25%,"N/A",IF(H7&lt;=($D$20+$A$20),H7,"Descartado"))))</f>
        <v>30.52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40.64</v>
      </c>
      <c r="I8" s="14" t="n">
        <f aca="false">IF(H8="","",(IF($C$20&lt;25%,"N/A",IF(H8&lt;=($D$20+$A$20),H8,"Descartado"))))</f>
        <v>40.64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40.64</v>
      </c>
      <c r="I9" s="14" t="n">
        <f aca="false">IF(H9="","",(IF($C$20&lt;25%,"N/A",IF(H9&lt;=($D$20+$A$20),H9,"Descartado"))))</f>
        <v>40.64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15.97</v>
      </c>
      <c r="I11" s="14" t="n">
        <f aca="false">IF(H11="","",(IF($C$20&lt;25%,"N/A",IF(H11&lt;=($D$20+$A$20),H11,"Descartado"))))</f>
        <v>15.97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39.89</v>
      </c>
      <c r="I12" s="14" t="n">
        <f aca="false">IF(H12="","",(IF($C$20&lt;25%,"N/A",IF(H12&lt;=($D$20+$A$20),H12,"Descartado"))))</f>
        <v>39.89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25.9485402072812</v>
      </c>
      <c r="B20" s="25" t="n">
        <f aca="false">COUNT(H3:H17)</f>
        <v>10</v>
      </c>
      <c r="C20" s="26" t="n">
        <f aca="false">IF(B20&lt;2,"N/A",(A20/D20))</f>
        <v>0.675567305578787</v>
      </c>
      <c r="D20" s="27" t="n">
        <f aca="false">ROUND(AVERAGE(H3:H17),2)</f>
        <v>38.41</v>
      </c>
      <c r="E20" s="28" t="n">
        <f aca="false">IFERROR(ROUND(IF(B20&lt;2,"N/A",(IF(C20&lt;=25%,"N/A",AVERAGE(I3:I17)))),2),"N/A")</f>
        <v>30.98</v>
      </c>
      <c r="F20" s="28" t="n">
        <f aca="false">ROUND(MEDIAN(H3:H17),2)</f>
        <v>39.25</v>
      </c>
      <c r="G20" s="29" t="str">
        <f aca="false">INDEX(G3:G17,MATCH(H20,H3:H17,0))</f>
        <v>19.827.650/0001-33 LEITE &amp; LIMA LTDA</v>
      </c>
      <c r="H20" s="30" t="n">
        <f aca="false">MIN(H3:H17)</f>
        <v>15.79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30.98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2881.14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50</v>
      </c>
      <c r="C3" s="9" t="s">
        <v>11</v>
      </c>
      <c r="D3" s="10" t="n">
        <v>180</v>
      </c>
      <c r="E3" s="11" t="n">
        <f aca="false">IF(C20&lt;=25%,D20,MIN(E20:F20))</f>
        <v>4.34</v>
      </c>
      <c r="F3" s="11" t="n">
        <f aca="false">MIN(H3:H17)</f>
        <v>2.46</v>
      </c>
      <c r="G3" s="12" t="s">
        <v>12</v>
      </c>
      <c r="H3" s="13" t="n">
        <v>5</v>
      </c>
      <c r="I3" s="14" t="n">
        <f aca="false">IF(H3="","",(IF($C$20&lt;25%,"N/A",IF(H3&lt;=($D$20+$A$20),H3,"Descartado"))))</f>
        <v>5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4.89</v>
      </c>
      <c r="I4" s="14" t="n">
        <f aca="false">IF(H4="","",(IF($C$20&lt;25%,"N/A",IF(H4&lt;=($D$20+$A$20),H4,"Descartado"))))</f>
        <v>4.89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3.16</v>
      </c>
      <c r="I5" s="14" t="n">
        <f aca="false">IF(H5="","",(IF($C$20&lt;25%,"N/A",IF(H5&lt;=($D$20+$A$20),H5,"Descartado"))))</f>
        <v>3.16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6.05</v>
      </c>
      <c r="I6" s="14" t="n">
        <f aca="false">IF(H6="","",(IF($C$20&lt;25%,"N/A",IF(H6&lt;=($D$20+$A$20),H6,"Descartado"))))</f>
        <v>6.05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4.1</v>
      </c>
      <c r="I7" s="14" t="n">
        <f aca="false">IF(H7="","",(IF($C$20&lt;25%,"N/A",IF(H7&lt;=($D$20+$A$20),H7,"Descartado"))))</f>
        <v>4.1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6.05</v>
      </c>
      <c r="I8" s="14" t="n">
        <f aca="false">IF(H8="","",(IF($C$20&lt;25%,"N/A",IF(H8&lt;=($D$20+$A$20),H8,"Descartado"))))</f>
        <v>6.05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4.21</v>
      </c>
      <c r="I9" s="14" t="n">
        <f aca="false">IF(H9="","",(IF($C$20&lt;25%,"N/A",IF(H9&lt;=($D$20+$A$20),H9,"Descartado"))))</f>
        <v>4.21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3.16</v>
      </c>
      <c r="I11" s="14" t="n">
        <f aca="false">IF(H11="","",(IF($C$20&lt;25%,"N/A",IF(H11&lt;=($D$20+$A$20),H11,"Descartado"))))</f>
        <v>3.16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2.46</v>
      </c>
      <c r="I12" s="14" t="n">
        <f aca="false">IF(H12="","",(IF($C$20&lt;25%,"N/A",IF(H12&lt;=($D$20+$A$20),H12,"Descartado"))))</f>
        <v>2.46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31.9324314590807</v>
      </c>
      <c r="B20" s="25" t="n">
        <f aca="false">COUNT(H3:H17)</f>
        <v>10</v>
      </c>
      <c r="C20" s="26" t="n">
        <f aca="false">IF(B20&lt;2,"N/A",(A20/D20))</f>
        <v>2.21291971303401</v>
      </c>
      <c r="D20" s="27" t="n">
        <f aca="false">ROUND(AVERAGE(H3:H17),2)</f>
        <v>14.43</v>
      </c>
      <c r="E20" s="28" t="n">
        <f aca="false">IFERROR(ROUND(IF(B20&lt;2,"N/A",(IF(C20&lt;=25%,"N/A",AVERAGE(I3:I17)))),2),"N/A")</f>
        <v>4.34</v>
      </c>
      <c r="F20" s="28" t="n">
        <f aca="false">ROUND(MEDIAN(H3:H17),2)</f>
        <v>4.55</v>
      </c>
      <c r="G20" s="29" t="str">
        <f aca="false">INDEX(G3:G17,MATCH(H20,H3:H17,0))</f>
        <v>12.839.383/0001-75 ALESSANDRO DE SIQUEIRA SANTOS</v>
      </c>
      <c r="H20" s="30" t="n">
        <f aca="false">MIN(H3:H17)</f>
        <v>2.46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4.34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781.2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142</v>
      </c>
      <c r="C3" s="9" t="s">
        <v>11</v>
      </c>
      <c r="D3" s="10" t="n">
        <v>60</v>
      </c>
      <c r="E3" s="11" t="n">
        <f aca="false">IF(C20&lt;=25%,D20,MIN(E20:F20))</f>
        <v>36.26</v>
      </c>
      <c r="F3" s="11" t="n">
        <f aca="false">MIN(H3:H17)</f>
        <v>21.05</v>
      </c>
      <c r="G3" s="12" t="s">
        <v>12</v>
      </c>
      <c r="H3" s="13" t="n">
        <v>47.07</v>
      </c>
      <c r="I3" s="14" t="n">
        <f aca="false">IF(H3="","",(IF($C$20&lt;25%,"N/A",IF(H3&lt;=($D$20+$A$20),H3,"Descartado"))))</f>
        <v>47.07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49.12</v>
      </c>
      <c r="I4" s="14" t="n">
        <f aca="false">IF(H4="","",(IF($C$20&lt;25%,"N/A",IF(H4&lt;=($D$20+$A$20),H4,"Descartado"))))</f>
        <v>49.12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21.05</v>
      </c>
      <c r="I5" s="14" t="n">
        <f aca="false">IF(H5="","",(IF($C$20&lt;25%,"N/A",IF(H5&lt;=($D$20+$A$20),H5,"Descartado"))))</f>
        <v>21.05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23.15</v>
      </c>
      <c r="I6" s="14" t="n">
        <f aca="false">IF(H6="","",(IF($C$20&lt;25%,"N/A",IF(H6&lt;=($D$20+$A$20),H6,"Descartado"))))</f>
        <v>23.15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30.52</v>
      </c>
      <c r="I7" s="14" t="n">
        <f aca="false">IF(H7="","",(IF($C$20&lt;25%,"N/A",IF(H7&lt;=($D$20+$A$20),H7,"Descartado"))))</f>
        <v>30.52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27.36</v>
      </c>
      <c r="I8" s="14" t="n">
        <f aca="false">IF(H8="","",(IF($C$20&lt;25%,"N/A",IF(H8&lt;=($D$20+$A$20),H8,"Descartado"))))</f>
        <v>27.36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51.71</v>
      </c>
      <c r="I9" s="14" t="n">
        <f aca="false">IF(H9="","",(IF($C$20&lt;25%,"N/A",IF(H9&lt;=($D$20+$A$20),H9,"Descartado"))))</f>
        <v>51.71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29</v>
      </c>
      <c r="I11" s="14" t="n">
        <f aca="false">IF(H11="","",(IF($C$20&lt;25%,"N/A",IF(H11&lt;=($D$20+$A$20),H11,"Descartado"))))</f>
        <v>29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47.36</v>
      </c>
      <c r="I12" s="14" t="n">
        <f aca="false">IF(H12="","",(IF($C$20&lt;25%,"N/A",IF(H12&lt;=($D$20+$A$20),H12,"Descartado"))))</f>
        <v>47.36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24.7114181660579</v>
      </c>
      <c r="B20" s="25" t="n">
        <f aca="false">COUNT(H3:H17)</f>
        <v>10</v>
      </c>
      <c r="C20" s="26" t="n">
        <f aca="false">IF(B20&lt;2,"N/A",(A20/D20))</f>
        <v>0.572553710983733</v>
      </c>
      <c r="D20" s="27" t="n">
        <f aca="false">ROUND(AVERAGE(H3:H17),2)</f>
        <v>43.16</v>
      </c>
      <c r="E20" s="28" t="n">
        <f aca="false">IFERROR(ROUND(IF(B20&lt;2,"N/A",(IF(C20&lt;=25%,"N/A",AVERAGE(I3:I17)))),2),"N/A")</f>
        <v>36.26</v>
      </c>
      <c r="F20" s="28" t="n">
        <f aca="false">ROUND(MEDIAN(H3:H17),2)</f>
        <v>38.8</v>
      </c>
      <c r="G20" s="29" t="str">
        <f aca="false">INDEX(G3:G17,MATCH(H20,H3:H17,0))</f>
        <v>19.827.650/0001-33 LEITE &amp; LIMA LTDA</v>
      </c>
      <c r="H20" s="30" t="n">
        <f aca="false">MIN(H3:H17)</f>
        <v>21.05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36.26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2175.6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144</v>
      </c>
      <c r="C3" s="9" t="s">
        <v>11</v>
      </c>
      <c r="D3" s="10" t="n">
        <v>96</v>
      </c>
      <c r="E3" s="11" t="n">
        <f aca="false">IF(C20&lt;=25%,D20,MIN(E20:F20))</f>
        <v>33.05</v>
      </c>
      <c r="F3" s="11" t="n">
        <f aca="false">MIN(H3:H17)</f>
        <v>20</v>
      </c>
      <c r="G3" s="12" t="s">
        <v>12</v>
      </c>
      <c r="H3" s="13" t="n">
        <v>39.04</v>
      </c>
      <c r="I3" s="14" t="n">
        <f aca="false">IF(H3="","",(IF($C$20&lt;25%,"N/A",IF(H3&lt;=($D$20+$A$20),H3,"Descartado"))))</f>
        <v>39.04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42.89</v>
      </c>
      <c r="I4" s="14" t="n">
        <f aca="false">IF(H4="","",(IF($C$20&lt;25%,"N/A",IF(H4&lt;=($D$20+$A$20),H4,"Descartado"))))</f>
        <v>42.89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21.05</v>
      </c>
      <c r="I5" s="14" t="n">
        <f aca="false">IF(H5="","",(IF($C$20&lt;25%,"N/A",IF(H5&lt;=($D$20+$A$20),H5,"Descartado"))))</f>
        <v>21.05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20</v>
      </c>
      <c r="I6" s="14" t="n">
        <f aca="false">IF(H6="","",(IF($C$20&lt;25%,"N/A",IF(H6&lt;=($D$20+$A$20),H6,"Descartado"))))</f>
        <v>20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30.52</v>
      </c>
      <c r="I7" s="14" t="n">
        <f aca="false">IF(H7="","",(IF($C$20&lt;25%,"N/A",IF(H7&lt;=($D$20+$A$20),H7,"Descartado"))))</f>
        <v>30.52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29.47</v>
      </c>
      <c r="I8" s="14" t="n">
        <f aca="false">IF(H8="","",(IF($C$20&lt;25%,"N/A",IF(H8&lt;=($D$20+$A$20),H8,"Descartado"))))</f>
        <v>29.47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42.89</v>
      </c>
      <c r="I9" s="14" t="n">
        <f aca="false">IF(H9="","",(IF($C$20&lt;25%,"N/A",IF(H9&lt;=($D$20+$A$20),H9,"Descartado"))))</f>
        <v>42.89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31.57</v>
      </c>
      <c r="I11" s="14" t="n">
        <f aca="false">IF(H11="","",(IF($C$20&lt;25%,"N/A",IF(H11&lt;=($D$20+$A$20),H11,"Descartado"))))</f>
        <v>31.57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39.99</v>
      </c>
      <c r="I12" s="14" t="n">
        <f aca="false">IF(H12="","",(IF($C$20&lt;25%,"N/A",IF(H12&lt;=($D$20+$A$20),H12,"Descartado"))))</f>
        <v>39.99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24.2793790191503</v>
      </c>
      <c r="B20" s="25" t="n">
        <f aca="false">COUNT(H3:H17)</f>
        <v>10</v>
      </c>
      <c r="C20" s="26" t="n">
        <f aca="false">IF(B20&lt;2,"N/A",(A20/D20))</f>
        <v>0.602914800574877</v>
      </c>
      <c r="D20" s="27" t="n">
        <f aca="false">ROUND(AVERAGE(H3:H17),2)</f>
        <v>40.27</v>
      </c>
      <c r="E20" s="28" t="n">
        <f aca="false">IFERROR(ROUND(IF(B20&lt;2,"N/A",(IF(C20&lt;=25%,"N/A",AVERAGE(I3:I17)))),2),"N/A")</f>
        <v>33.05</v>
      </c>
      <c r="F20" s="28" t="n">
        <f aca="false">ROUND(MEDIAN(H3:H17),2)</f>
        <v>35.31</v>
      </c>
      <c r="G20" s="29" t="str">
        <f aca="false">INDEX(G3:G17,MATCH(H20,H3:H17,0))</f>
        <v>04.157.482/0001-49 EFRAIM COMERCIO E SERVICOS LTDA</v>
      </c>
      <c r="H20" s="30" t="n">
        <f aca="false">MIN(H3:H17)</f>
        <v>20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33.05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3172.8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146</v>
      </c>
      <c r="C3" s="9" t="s">
        <v>11</v>
      </c>
      <c r="D3" s="10" t="n">
        <v>108</v>
      </c>
      <c r="E3" s="11" t="n">
        <f aca="false">IF(C20&lt;=25%,D20,MIN(E20:F20))</f>
        <v>29.81</v>
      </c>
      <c r="F3" s="11" t="n">
        <f aca="false">MIN(H3:H17)</f>
        <v>16.84</v>
      </c>
      <c r="G3" s="12" t="s">
        <v>12</v>
      </c>
      <c r="H3" s="13" t="n">
        <v>32.89</v>
      </c>
      <c r="I3" s="14" t="n">
        <f aca="false">IF(H3="","",(IF($C$20&lt;25%,"N/A",IF(H3&lt;=($D$20+$A$20),H3,"Descartado"))))</f>
        <v>32.89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36.04</v>
      </c>
      <c r="I4" s="14" t="n">
        <f aca="false">IF(H4="","",(IF($C$20&lt;25%,"N/A",IF(H4&lt;=($D$20+$A$20),H4,"Descartado"))))</f>
        <v>36.04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23.15</v>
      </c>
      <c r="I5" s="14" t="n">
        <f aca="false">IF(H5="","",(IF($C$20&lt;25%,"N/A",IF(H5&lt;=($D$20+$A$20),H5,"Descartado"))))</f>
        <v>23.15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16.84</v>
      </c>
      <c r="I6" s="14" t="n">
        <f aca="false">IF(H6="","",(IF($C$20&lt;25%,"N/A",IF(H6&lt;=($D$20+$A$20),H6,"Descartado"))))</f>
        <v>16.84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30.51</v>
      </c>
      <c r="I7" s="14" t="n">
        <f aca="false">IF(H7="","",(IF($C$20&lt;25%,"N/A",IF(H7&lt;=($D$20+$A$20),H7,"Descartado"))))</f>
        <v>30.51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28.42</v>
      </c>
      <c r="I8" s="14" t="n">
        <f aca="false">IF(H8="","",(IF($C$20&lt;25%,"N/A",IF(H8&lt;=($D$20+$A$20),H8,"Descartado"))))</f>
        <v>28.42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36.04</v>
      </c>
      <c r="I9" s="14" t="n">
        <f aca="false">IF(H9="","",(IF($C$20&lt;25%,"N/A",IF(H9&lt;=($D$20+$A$20),H9,"Descartado"))))</f>
        <v>36.04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29.7</v>
      </c>
      <c r="I11" s="14" t="n">
        <f aca="false">IF(H11="","",(IF($C$20&lt;25%,"N/A",IF(H11&lt;=($D$20+$A$20),H11,"Descartado"))))</f>
        <v>29.7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34.73</v>
      </c>
      <c r="I12" s="14" t="n">
        <f aca="false">IF(H12="","",(IF($C$20&lt;25%,"N/A",IF(H12&lt;=($D$20+$A$20),H12,"Descartado"))))</f>
        <v>34.73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24.6034117101222</v>
      </c>
      <c r="B20" s="25" t="n">
        <f aca="false">COUNT(H3:H17)</f>
        <v>10</v>
      </c>
      <c r="C20" s="26" t="n">
        <f aca="false">IF(B20&lt;2,"N/A",(A20/D20))</f>
        <v>0.658549563975433</v>
      </c>
      <c r="D20" s="27" t="n">
        <f aca="false">ROUND(AVERAGE(H3:H17),2)</f>
        <v>37.36</v>
      </c>
      <c r="E20" s="28" t="n">
        <f aca="false">IFERROR(ROUND(IF(B20&lt;2,"N/A",(IF(C20&lt;=25%,"N/A",AVERAGE(I3:I17)))),2),"N/A")</f>
        <v>29.81</v>
      </c>
      <c r="F20" s="28" t="n">
        <f aca="false">ROUND(MEDIAN(H3:H17),2)</f>
        <v>31.7</v>
      </c>
      <c r="G20" s="29" t="str">
        <f aca="false">INDEX(G3:G17,MATCH(H20,H3:H17,0))</f>
        <v>04.157.482/0001-49 EFRAIM COMERCIO E SERVICOS LTDA</v>
      </c>
      <c r="H20" s="30" t="n">
        <f aca="false">MIN(H3:H17)</f>
        <v>16.84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29.81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3219.48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148</v>
      </c>
      <c r="C3" s="9" t="s">
        <v>11</v>
      </c>
      <c r="D3" s="10" t="n">
        <v>60</v>
      </c>
      <c r="E3" s="11" t="n">
        <f aca="false">IF(C20&lt;=25%,D20,MIN(E20:F20))</f>
        <v>60.35</v>
      </c>
      <c r="F3" s="11" t="n">
        <f aca="false">MIN(H3:H17)</f>
        <v>30.52</v>
      </c>
      <c r="G3" s="12" t="s">
        <v>12</v>
      </c>
      <c r="H3" s="13" t="n">
        <v>71.41</v>
      </c>
      <c r="I3" s="14" t="n">
        <f aca="false">IF(H3="","",(IF($C$20&lt;25%,"N/A",IF(H3&lt;=($D$20+$A$20),H3,"Descartado"))))</f>
        <v>71.41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78.03</v>
      </c>
      <c r="I4" s="14" t="n">
        <f aca="false">IF(H4="","",(IF($C$20&lt;25%,"N/A",IF(H4&lt;=($D$20+$A$20),H4,"Descartado"))))</f>
        <v>78.03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42.1</v>
      </c>
      <c r="I5" s="14" t="n">
        <f aca="false">IF(H5="","",(IF($C$20&lt;25%,"N/A",IF(H5&lt;=($D$20+$A$20),H5,"Descartado"))))</f>
        <v>42.1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36.84</v>
      </c>
      <c r="I6" s="14" t="n">
        <f aca="false">IF(H6="","",(IF($C$20&lt;25%,"N/A",IF(H6&lt;=($D$20+$A$20),H6,"Descartado"))))</f>
        <v>36.84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30.52</v>
      </c>
      <c r="I7" s="14" t="n">
        <f aca="false">IF(H7="","",(IF($C$20&lt;25%,"N/A",IF(H7&lt;=($D$20+$A$20),H7,"Descartado"))))</f>
        <v>30.52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54.73</v>
      </c>
      <c r="I8" s="14" t="n">
        <f aca="false">IF(H8="","",(IF($C$20&lt;25%,"N/A",IF(H8&lt;=($D$20+$A$20),H8,"Descartado"))))</f>
        <v>54.73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78.03</v>
      </c>
      <c r="I9" s="14" t="n">
        <f aca="false">IF(H9="","",(IF($C$20&lt;25%,"N/A",IF(H9&lt;=($D$20+$A$20),H9,"Descartado"))))</f>
        <v>78.03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74.84</v>
      </c>
      <c r="I11" s="14" t="n">
        <f aca="false">IF(H11="","",(IF($C$20&lt;25%,"N/A",IF(H11&lt;=($D$20+$A$20),H11,"Descartado"))))</f>
        <v>74.84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76.62</v>
      </c>
      <c r="I12" s="14" t="n">
        <f aca="false">IF(H12="","",(IF($C$20&lt;25%,"N/A",IF(H12&lt;=($D$20+$A$20),H12,"Descartado"))))</f>
        <v>76.62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23.1997021293138</v>
      </c>
      <c r="B20" s="25" t="n">
        <f aca="false">COUNT(H3:H17)</f>
        <v>10</v>
      </c>
      <c r="C20" s="26" t="n">
        <f aca="false">IF(B20&lt;2,"N/A",(A20/D20))</f>
        <v>0.35779923086542</v>
      </c>
      <c r="D20" s="27" t="n">
        <f aca="false">ROUND(AVERAGE(H3:H17),2)</f>
        <v>64.84</v>
      </c>
      <c r="E20" s="28" t="n">
        <f aca="false">IFERROR(ROUND(IF(B20&lt;2,"N/A",(IF(C20&lt;=25%,"N/A",AVERAGE(I3:I17)))),2),"N/A")</f>
        <v>60.35</v>
      </c>
      <c r="F20" s="28" t="n">
        <f aca="false">ROUND(MEDIAN(H3:H17),2)</f>
        <v>73.13</v>
      </c>
      <c r="G20" s="29" t="str">
        <f aca="false">INDEX(G3:G17,MATCH(H20,H3:H17,0))</f>
        <v>02.730.010/0001-08 ANGELO FREITAS SAUDE AMBIENTAL EIRELI</v>
      </c>
      <c r="H20" s="30" t="n">
        <f aca="false">MIN(H3:H17)</f>
        <v>30.52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60.35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3621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149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150</v>
      </c>
      <c r="C3" s="9" t="s">
        <v>11</v>
      </c>
      <c r="D3" s="10" t="n">
        <v>78</v>
      </c>
      <c r="E3" s="11" t="n">
        <f aca="false">IF(C20&lt;=25%,D20,MIN(E20:F20))</f>
        <v>21.15</v>
      </c>
      <c r="F3" s="11" t="n">
        <f aca="false">MIN(H3:H17)</f>
        <v>15.79</v>
      </c>
      <c r="G3" s="12" t="s">
        <v>12</v>
      </c>
      <c r="H3" s="13" t="n">
        <v>21.83</v>
      </c>
      <c r="I3" s="14" t="n">
        <f aca="false">IF(H3="","",(IF($C$20&lt;25%,"N/A",IF(H3&lt;=($D$20+$A$20),H3,"Descartado"))))</f>
        <v>21.83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23.86</v>
      </c>
      <c r="I4" s="14" t="n">
        <f aca="false">IF(H4="","",(IF($C$20&lt;25%,"N/A",IF(H4&lt;=($D$20+$A$20),H4,"Descartado"))))</f>
        <v>23.86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15.79</v>
      </c>
      <c r="I5" s="14" t="n">
        <f aca="false">IF(H5="","",(IF($C$20&lt;25%,"N/A",IF(H5&lt;=($D$20+$A$20),H5,"Descartado"))))</f>
        <v>15.79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15.79</v>
      </c>
      <c r="I6" s="14" t="n">
        <f aca="false">IF(H6="","",(IF($C$20&lt;25%,"N/A",IF(H6&lt;=($D$20+$A$20),H6,"Descartado"))))</f>
        <v>15.79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23.86</v>
      </c>
      <c r="I7" s="14" t="n">
        <f aca="false">IF(H7="","",(IF($C$20&lt;25%,"N/A",IF(H7&lt;=($D$20+$A$20),H7,"Descartado"))))</f>
        <v>23.86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20</v>
      </c>
      <c r="I8" s="14" t="n">
        <f aca="false">IF(H8="","",(IF($C$20&lt;25%,"N/A",IF(H8&lt;=($D$20+$A$20),H8,"Descartado"))))</f>
        <v>20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23.86</v>
      </c>
      <c r="I9" s="14" t="n">
        <f aca="false">IF(H9="","",(IF($C$20&lt;25%,"N/A",IF(H9&lt;=($D$20+$A$20),H9,"Descartado"))))</f>
        <v>23.86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22.22</v>
      </c>
      <c r="I11" s="14" t="n">
        <f aca="false">IF(H11="","",(IF($C$20&lt;25%,"N/A",IF(H11&lt;=($D$20+$A$20),H11,"Descartado"))))</f>
        <v>22.22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23.15</v>
      </c>
      <c r="I12" s="14" t="n">
        <f aca="false">IF(H12="","",(IF($C$20&lt;25%,"N/A",IF(H12&lt;=($D$20+$A$20),H12,"Descartado"))))</f>
        <v>23.15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26.7743286875071</v>
      </c>
      <c r="B20" s="25" t="n">
        <f aca="false">COUNT(H3:H17)</f>
        <v>10</v>
      </c>
      <c r="C20" s="26" t="n">
        <f aca="false">IF(B20&lt;2,"N/A",(A20/D20))</f>
        <v>0.905762134218779</v>
      </c>
      <c r="D20" s="27" t="n">
        <f aca="false">ROUND(AVERAGE(H3:H17),2)</f>
        <v>29.56</v>
      </c>
      <c r="E20" s="28" t="n">
        <f aca="false">IFERROR(ROUND(IF(B20&lt;2,"N/A",(IF(C20&lt;=25%,"N/A",AVERAGE(I3:I17)))),2),"N/A")</f>
        <v>21.15</v>
      </c>
      <c r="F20" s="28" t="n">
        <f aca="false">ROUND(MEDIAN(H3:H17),2)</f>
        <v>22.69</v>
      </c>
      <c r="G20" s="29" t="str">
        <f aca="false">INDEX(G3:G17,MATCH(H20,H3:H17,0))</f>
        <v>19.827.650/0001-33 LEITE &amp; LIMA LTDA</v>
      </c>
      <c r="H20" s="30" t="n">
        <f aca="false">MIN(H3:H17)</f>
        <v>15.79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21.15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1649.7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151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152</v>
      </c>
      <c r="C3" s="9" t="s">
        <v>11</v>
      </c>
      <c r="D3" s="10" t="n">
        <v>48</v>
      </c>
      <c r="E3" s="11" t="n">
        <f aca="false">IF(C20&lt;=25%,D20,MIN(E20:F20))</f>
        <v>40.29</v>
      </c>
      <c r="F3" s="11" t="n">
        <f aca="false">MIN(H3:H17)</f>
        <v>21.05</v>
      </c>
      <c r="G3" s="12" t="s">
        <v>12</v>
      </c>
      <c r="H3" s="13" t="n">
        <v>50.28</v>
      </c>
      <c r="I3" s="14" t="n">
        <f aca="false">IF(H3="","",(IF($C$20&lt;25%,"N/A",IF(H3&lt;=($D$20+$A$20),H3,"Descartado"))))</f>
        <v>50.28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55.23</v>
      </c>
      <c r="I4" s="14" t="n">
        <f aca="false">IF(H4="","",(IF($C$20&lt;25%,"N/A",IF(H4&lt;=($D$20+$A$20),H4,"Descartado"))))</f>
        <v>55.23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21.05</v>
      </c>
      <c r="I5" s="14" t="n">
        <f aca="false">IF(H5="","",(IF($C$20&lt;25%,"N/A",IF(H5&lt;=($D$20+$A$20),H5,"Descartado"))))</f>
        <v>21.05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23.15</v>
      </c>
      <c r="I6" s="14" t="n">
        <f aca="false">IF(H6="","",(IF($C$20&lt;25%,"N/A",IF(H6&lt;=($D$20+$A$20),H6,"Descartado"))))</f>
        <v>23.15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30.52</v>
      </c>
      <c r="I7" s="14" t="n">
        <f aca="false">IF(H7="","",(IF($C$20&lt;25%,"N/A",IF(H7&lt;=($D$20+$A$20),H7,"Descartado"))))</f>
        <v>30.52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21.05</v>
      </c>
      <c r="I8" s="14" t="n">
        <f aca="false">IF(H8="","",(IF($C$20&lt;25%,"N/A",IF(H8&lt;=($D$20+$A$20),H8,"Descartado"))))</f>
        <v>21.05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55.23</v>
      </c>
      <c r="I9" s="14" t="n">
        <f aca="false">IF(H9="","",(IF($C$20&lt;25%,"N/A",IF(H9&lt;=($D$20+$A$20),H9,"Descartado"))))</f>
        <v>55.23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53.44</v>
      </c>
      <c r="I11" s="14" t="n">
        <f aca="false">IF(H11="","",(IF($C$20&lt;25%,"N/A",IF(H11&lt;=($D$20+$A$20),H11,"Descartado"))))</f>
        <v>53.44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52.62</v>
      </c>
      <c r="I12" s="14" t="n">
        <f aca="false">IF(H12="","",(IF($C$20&lt;25%,"N/A",IF(H12&lt;=($D$20+$A$20),H12,"Descartado"))))</f>
        <v>52.62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25.3839130159241</v>
      </c>
      <c r="B20" s="25" t="n">
        <f aca="false">COUNT(H3:H17)</f>
        <v>10</v>
      </c>
      <c r="C20" s="26" t="n">
        <f aca="false">IF(B20&lt;2,"N/A",(A20/D20))</f>
        <v>0.542623194012913</v>
      </c>
      <c r="D20" s="27" t="n">
        <f aca="false">ROUND(AVERAGE(H3:H17),2)</f>
        <v>46.78</v>
      </c>
      <c r="E20" s="28" t="n">
        <f aca="false">IFERROR(ROUND(IF(B20&lt;2,"N/A",(IF(C20&lt;=25%,"N/A",AVERAGE(I3:I17)))),2),"N/A")</f>
        <v>40.29</v>
      </c>
      <c r="F20" s="28" t="n">
        <f aca="false">ROUND(MEDIAN(H3:H17),2)</f>
        <v>51.45</v>
      </c>
      <c r="G20" s="29" t="str">
        <f aca="false">INDEX(G3:G17,MATCH(H20,H3:H17,0))</f>
        <v>19.827.650/0001-33 LEITE &amp; LIMA LTDA</v>
      </c>
      <c r="H20" s="30" t="n">
        <f aca="false">MIN(H3:H17)</f>
        <v>21.05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40.29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1933.92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153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154</v>
      </c>
      <c r="C3" s="9" t="s">
        <v>11</v>
      </c>
      <c r="D3" s="10" t="n">
        <v>78</v>
      </c>
      <c r="E3" s="11" t="n">
        <f aca="false">IF(C20&lt;=25%,D20,MIN(E20:F20))</f>
        <v>32.47</v>
      </c>
      <c r="F3" s="11" t="n">
        <f aca="false">MIN(H3:H17)</f>
        <v>18.94</v>
      </c>
      <c r="G3" s="12" t="s">
        <v>12</v>
      </c>
      <c r="H3" s="13" t="n">
        <v>36.2</v>
      </c>
      <c r="I3" s="14" t="n">
        <f aca="false">IF(H3="","",(IF($C$20&lt;25%,"N/A",IF(H3&lt;=($D$20+$A$20),H3,"Descartado"))))</f>
        <v>36.2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39.77</v>
      </c>
      <c r="I4" s="14" t="n">
        <f aca="false">IF(H4="","",(IF($C$20&lt;25%,"N/A",IF(H4&lt;=($D$20+$A$20),H4,"Descartado"))))</f>
        <v>39.77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21.05</v>
      </c>
      <c r="I5" s="14" t="n">
        <f aca="false">IF(H5="","",(IF($C$20&lt;25%,"N/A",IF(H5&lt;=($D$20+$A$20),H5,"Descartado"))))</f>
        <v>21.05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18.94</v>
      </c>
      <c r="I6" s="14" t="n">
        <f aca="false">IF(H6="","",(IF($C$20&lt;25%,"N/A",IF(H6&lt;=($D$20+$A$20),H6,"Descartado"))))</f>
        <v>18.94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39.77</v>
      </c>
      <c r="I7" s="14" t="n">
        <f aca="false">IF(H7="","",(IF($C$20&lt;25%,"N/A",IF(H7&lt;=($D$20+$A$20),H7,"Descartado"))))</f>
        <v>39.77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21.05</v>
      </c>
      <c r="I8" s="14" t="n">
        <f aca="false">IF(H8="","",(IF($C$20&lt;25%,"N/A",IF(H8&lt;=($D$20+$A$20),H8,"Descartado"))))</f>
        <v>21.05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39.77</v>
      </c>
      <c r="I9" s="14" t="n">
        <f aca="false">IF(H9="","",(IF($C$20&lt;25%,"N/A",IF(H9&lt;=($D$20+$A$20),H9,"Descartado"))))</f>
        <v>39.77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37.75</v>
      </c>
      <c r="I11" s="14" t="n">
        <f aca="false">IF(H11="","",(IF($C$20&lt;25%,"N/A",IF(H11&lt;=($D$20+$A$20),H11,"Descartado"))))</f>
        <v>37.75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37.89</v>
      </c>
      <c r="I12" s="14" t="n">
        <f aca="false">IF(H12="","",(IF($C$20&lt;25%,"N/A",IF(H12&lt;=($D$20+$A$20),H12,"Descartado"))))</f>
        <v>37.89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24.5916630859593</v>
      </c>
      <c r="B20" s="25" t="n">
        <f aca="false">COUNT(H3:H17)</f>
        <v>10</v>
      </c>
      <c r="C20" s="26" t="n">
        <f aca="false">IF(B20&lt;2,"N/A",(A20/D20))</f>
        <v>0.618813867286344</v>
      </c>
      <c r="D20" s="27" t="n">
        <f aca="false">ROUND(AVERAGE(H3:H17),2)</f>
        <v>39.74</v>
      </c>
      <c r="E20" s="28" t="n">
        <f aca="false">IFERROR(ROUND(IF(B20&lt;2,"N/A",(IF(C20&lt;=25%,"N/A",AVERAGE(I3:I17)))),2),"N/A")</f>
        <v>32.47</v>
      </c>
      <c r="F20" s="28" t="n">
        <f aca="false">ROUND(MEDIAN(H3:H17),2)</f>
        <v>37.82</v>
      </c>
      <c r="G20" s="29" t="str">
        <f aca="false">INDEX(G3:G17,MATCH(H20,H3:H17,0))</f>
        <v>04.157.482/0001-49 EFRAIM COMERCIO E SERVICOS LTDA</v>
      </c>
      <c r="H20" s="30" t="n">
        <f aca="false">MIN(H3:H17)</f>
        <v>18.94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32.47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2532.66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155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156</v>
      </c>
      <c r="C3" s="9" t="s">
        <v>11</v>
      </c>
      <c r="D3" s="10" t="n">
        <v>962</v>
      </c>
      <c r="E3" s="11" t="n">
        <f aca="false">IF(C20&lt;=25%,D20,MIN(E20:F20))</f>
        <v>0.58</v>
      </c>
      <c r="F3" s="11" t="n">
        <f aca="false">MIN(H3:H17)</f>
        <v>0.45</v>
      </c>
      <c r="G3" s="12" t="s">
        <v>12</v>
      </c>
      <c r="H3" s="13" t="n">
        <v>0.63</v>
      </c>
      <c r="I3" s="14" t="n">
        <f aca="false">IF(H3="","",(IF($C$20&lt;25%,"N/A",IF(H3&lt;=($D$20+$A$20),H3,"Descartado"))))</f>
        <v>0.63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0.64</v>
      </c>
      <c r="I4" s="14" t="n">
        <f aca="false">IF(H4="","",(IF($C$20&lt;25%,"N/A",IF(H4&lt;=($D$20+$A$20),H4,"Descartado"))))</f>
        <v>0.64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0.46</v>
      </c>
      <c r="I5" s="14" t="n">
        <f aca="false">IF(H5="","",(IF($C$20&lt;25%,"N/A",IF(H5&lt;=($D$20+$A$20),H5,"Descartado"))))</f>
        <v>0.46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0.45</v>
      </c>
      <c r="I6" s="14" t="n">
        <f aca="false">IF(H6="","",(IF($C$20&lt;25%,"N/A",IF(H6&lt;=($D$20+$A$20),H6,"Descartado"))))</f>
        <v>0.45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0.64</v>
      </c>
      <c r="I7" s="14" t="n">
        <f aca="false">IF(H7="","",(IF($C$20&lt;25%,"N/A",IF(H7&lt;=($D$20+$A$20),H7,"Descartado"))))</f>
        <v>0.64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0.53</v>
      </c>
      <c r="I8" s="14" t="n">
        <f aca="false">IF(H8="","",(IF($C$20&lt;25%,"N/A",IF(H8&lt;=($D$20+$A$20),H8,"Descartado"))))</f>
        <v>0.53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0.64</v>
      </c>
      <c r="I9" s="14" t="n">
        <f aca="false">IF(H9="","",(IF($C$20&lt;25%,"N/A",IF(H9&lt;=($D$20+$A$20),H9,"Descartado"))))</f>
        <v>0.64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0.59</v>
      </c>
      <c r="I11" s="14" t="n">
        <f aca="false">IF(H11="","",(IF($C$20&lt;25%,"N/A",IF(H11&lt;=($D$20+$A$20),H11,"Descartado"))))</f>
        <v>0.59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0.62</v>
      </c>
      <c r="I12" s="14" t="n">
        <f aca="false">IF(H12="","",(IF($C$20&lt;25%,"N/A",IF(H12&lt;=($D$20+$A$20),H12,"Descartado"))))</f>
        <v>0.62</v>
      </c>
    </row>
    <row r="13" customFormat="false" ht="12.8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33.1003448286839</v>
      </c>
      <c r="B20" s="25" t="n">
        <f aca="false">COUNT(H3:H17)</f>
        <v>10</v>
      </c>
      <c r="C20" s="26" t="n">
        <f aca="false">IF(B20&lt;2,"N/A",(A20/D20))</f>
        <v>2.9955063193379</v>
      </c>
      <c r="D20" s="27" t="n">
        <f aca="false">ROUND(AVERAGE(H3:H17),2)</f>
        <v>11.05</v>
      </c>
      <c r="E20" s="28" t="n">
        <f aca="false">IFERROR(ROUND(IF(B20&lt;2,"N/A",(IF(C20&lt;=25%,"N/A",AVERAGE(I3:I17)))),2),"N/A")</f>
        <v>0.58</v>
      </c>
      <c r="F20" s="28" t="n">
        <f aca="false">ROUND(MEDIAN(H3:H17),2)</f>
        <v>0.63</v>
      </c>
      <c r="G20" s="29" t="str">
        <f aca="false">INDEX(G3:G17,MATCH(H20,H3:H17,0))</f>
        <v>04.157.482/0001-49 EFRAIM COMERCIO E SERVICOS LTDA</v>
      </c>
      <c r="H20" s="30" t="n">
        <f aca="false">MIN(H3:H17)</f>
        <v>0.45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0.58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557.96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157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158</v>
      </c>
      <c r="C3" s="9" t="s">
        <v>11</v>
      </c>
      <c r="D3" s="10" t="n">
        <v>60</v>
      </c>
      <c r="E3" s="11" t="n">
        <f aca="false">IF(C20&lt;=25%,D20,MIN(E20:F20))</f>
        <v>15.81</v>
      </c>
      <c r="F3" s="11" t="n">
        <f aca="false">MIN(H3:H17)</f>
        <v>8.42</v>
      </c>
      <c r="G3" s="12" t="s">
        <v>12</v>
      </c>
      <c r="H3" s="13" t="n">
        <v>16.36</v>
      </c>
      <c r="I3" s="14" t="n">
        <f aca="false">IF(H3="","",(IF($C$20&lt;25%,"N/A",IF(H3&lt;=($D$20+$A$20),H3,"Descartado"))))</f>
        <v>16.36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19.94</v>
      </c>
      <c r="I4" s="14" t="n">
        <f aca="false">IF(H4="","",(IF($C$20&lt;25%,"N/A",IF(H4&lt;=($D$20+$A$20),H4,"Descartado"))))</f>
        <v>19.94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8.42</v>
      </c>
      <c r="I5" s="14" t="n">
        <f aca="false">IF(H5="","",(IF($C$20&lt;25%,"N/A",IF(H5&lt;=($D$20+$A$20),H5,"Descartado"))))</f>
        <v>8.42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18.79</v>
      </c>
      <c r="I6" s="14" t="n">
        <f aca="false">IF(H6="","",(IF($C$20&lt;25%,"N/A",IF(H6&lt;=($D$20+$A$20),H6,"Descartado"))))</f>
        <v>18.79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19.94</v>
      </c>
      <c r="I7" s="14" t="n">
        <f aca="false">IF(H7="","",(IF($C$20&lt;25%,"N/A",IF(H7&lt;=($D$20+$A$20),H7,"Descartado"))))</f>
        <v>19.94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13.68</v>
      </c>
      <c r="I8" s="14" t="n">
        <f aca="false">IF(H8="","",(IF($C$20&lt;25%,"N/A",IF(H8&lt;=($D$20+$A$20),H8,"Descartado"))))</f>
        <v>13.68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19.94</v>
      </c>
      <c r="I9" s="14" t="n">
        <f aca="false">IF(H9="","",(IF($C$20&lt;25%,"N/A",IF(H9&lt;=($D$20+$A$20),H9,"Descartado"))))</f>
        <v>19.94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10.52</v>
      </c>
      <c r="I11" s="14" t="n">
        <f aca="false">IF(H11="","",(IF($C$20&lt;25%,"N/A",IF(H11&lt;=($D$20+$A$20),H11,"Descartado"))))</f>
        <v>10.52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14.73</v>
      </c>
      <c r="I12" s="14" t="n">
        <f aca="false">IF(H12="","",(IF($C$20&lt;25%,"N/A",IF(H12&lt;=($D$20+$A$20),H12,"Descartado"))))</f>
        <v>14.73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28.5728671022781</v>
      </c>
      <c r="B20" s="25" t="n">
        <f aca="false">COUNT(H3:H17)</f>
        <v>10</v>
      </c>
      <c r="C20" s="26" t="n">
        <f aca="false">IF(B20&lt;2,"N/A",(A20/D20))</f>
        <v>1.15399301705485</v>
      </c>
      <c r="D20" s="27" t="n">
        <f aca="false">ROUND(AVERAGE(H3:H17),2)</f>
        <v>24.76</v>
      </c>
      <c r="E20" s="28" t="n">
        <f aca="false">IFERROR(ROUND(IF(B20&lt;2,"N/A",(IF(C20&lt;=25%,"N/A",AVERAGE(I3:I17)))),2),"N/A")</f>
        <v>15.81</v>
      </c>
      <c r="F20" s="28" t="n">
        <f aca="false">ROUND(MEDIAN(H3:H17),2)</f>
        <v>17.58</v>
      </c>
      <c r="G20" s="29" t="str">
        <f aca="false">INDEX(G3:G17,MATCH(H20,H3:H17,0))</f>
        <v>19.827.650/0001-33 LEITE &amp; LIMA LTDA</v>
      </c>
      <c r="H20" s="30" t="n">
        <f aca="false">MIN(H3:H17)</f>
        <v>8.42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15.81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948.6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159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160</v>
      </c>
      <c r="C3" s="9" t="s">
        <v>11</v>
      </c>
      <c r="D3" s="10" t="n">
        <v>78</v>
      </c>
      <c r="E3" s="11" t="n">
        <f aca="false">IF(C20&lt;=25%,D20,MIN(E20:F20))</f>
        <v>10.19</v>
      </c>
      <c r="F3" s="11" t="n">
        <f aca="false">MIN(H3:H17)</f>
        <v>5.26</v>
      </c>
      <c r="G3" s="12" t="s">
        <v>12</v>
      </c>
      <c r="H3" s="13" t="n">
        <v>10.71</v>
      </c>
      <c r="I3" s="14" t="n">
        <f aca="false">IF(H3="","",(IF($C$20&lt;25%,"N/A",IF(H3&lt;=($D$20+$A$20),H3,"Descartado"))))</f>
        <v>10.71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12.36</v>
      </c>
      <c r="I4" s="14" t="n">
        <f aca="false">IF(H4="","",(IF($C$20&lt;25%,"N/A",IF(H4&lt;=($D$20+$A$20),H4,"Descartado"))))</f>
        <v>12.36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8.42</v>
      </c>
      <c r="I5" s="14" t="n">
        <f aca="false">IF(H5="","",(IF($C$20&lt;25%,"N/A",IF(H5&lt;=($D$20+$A$20),H5,"Descartado"))))</f>
        <v>8.42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12.31</v>
      </c>
      <c r="I6" s="14" t="n">
        <f aca="false">IF(H6="","",(IF($C$20&lt;25%,"N/A",IF(H6&lt;=($D$20+$A$20),H6,"Descartado"))))</f>
        <v>12.31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10.42</v>
      </c>
      <c r="I7" s="14" t="n">
        <f aca="false">IF(H7="","",(IF($C$20&lt;25%,"N/A",IF(H7&lt;=($D$20+$A$20),H7,"Descartado"))))</f>
        <v>10.42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9.47</v>
      </c>
      <c r="I8" s="14" t="n">
        <f aca="false">IF(H8="","",(IF($C$20&lt;25%,"N/A",IF(H8&lt;=($D$20+$A$20),H8,"Descartado"))))</f>
        <v>9.47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12.36</v>
      </c>
      <c r="I9" s="14" t="n">
        <f aca="false">IF(H9="","",(IF($C$20&lt;25%,"N/A",IF(H9&lt;=($D$20+$A$20),H9,"Descartado"))))</f>
        <v>12.36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5.26</v>
      </c>
      <c r="I11" s="14" t="n">
        <f aca="false">IF(H11="","",(IF($C$20&lt;25%,"N/A",IF(H11&lt;=($D$20+$A$20),H11,"Descartado"))))</f>
        <v>5.26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10.42</v>
      </c>
      <c r="I12" s="14" t="n">
        <f aca="false">IF(H12="","",(IF($C$20&lt;25%,"N/A",IF(H12&lt;=($D$20+$A$20),H12,"Descartado"))))</f>
        <v>10.42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30.1378823262536</v>
      </c>
      <c r="B20" s="25" t="n">
        <f aca="false">COUNT(H3:H17)</f>
        <v>10</v>
      </c>
      <c r="C20" s="26" t="n">
        <f aca="false">IF(B20&lt;2,"N/A",(A20/D20))</f>
        <v>1.52984174244942</v>
      </c>
      <c r="D20" s="27" t="n">
        <f aca="false">ROUND(AVERAGE(H3:H17),2)</f>
        <v>19.7</v>
      </c>
      <c r="E20" s="28" t="n">
        <f aca="false">IFERROR(ROUND(IF(B20&lt;2,"N/A",(IF(C20&lt;=25%,"N/A",AVERAGE(I3:I17)))),2),"N/A")</f>
        <v>10.19</v>
      </c>
      <c r="F20" s="28" t="n">
        <f aca="false">ROUND(MEDIAN(H3:H17),2)</f>
        <v>10.57</v>
      </c>
      <c r="G20" s="29" t="str">
        <f aca="false">INDEX(G3:G17,MATCH(H20,H3:H17,0))</f>
        <v>16.492.097/0001-37 L F OLIVEIRA CONSTRUCOES EIRELI</v>
      </c>
      <c r="H20" s="30" t="n">
        <f aca="false">MIN(H3:H17)</f>
        <v>5.26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10.19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794.82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52</v>
      </c>
      <c r="C3" s="9" t="s">
        <v>11</v>
      </c>
      <c r="D3" s="10" t="n">
        <v>75</v>
      </c>
      <c r="E3" s="11" t="n">
        <f aca="false">IF(C20&lt;=25%,D20,MIN(E20:F20))</f>
        <v>56.25</v>
      </c>
      <c r="F3" s="11" t="n">
        <f aca="false">MIN(H3:H17)</f>
        <v>29.47</v>
      </c>
      <c r="G3" s="12" t="s">
        <v>12</v>
      </c>
      <c r="H3" s="13" t="n">
        <v>68.94</v>
      </c>
      <c r="I3" s="14" t="n">
        <f aca="false">IF(H3="","",(IF($C$20&lt;25%,"N/A",IF(H3&lt;=($D$20+$A$20),H3,"Descartado"))))</f>
        <v>68.94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41.05</v>
      </c>
      <c r="I4" s="14" t="n">
        <f aca="false">IF(H4="","",(IF($C$20&lt;25%,"N/A",IF(H4&lt;=($D$20+$A$20),H4,"Descartado"))))</f>
        <v>41.05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29.47</v>
      </c>
      <c r="I5" s="14" t="n">
        <f aca="false">IF(H5="","",(IF($C$20&lt;25%,"N/A",IF(H5&lt;=($D$20+$A$20),H5,"Descartado"))))</f>
        <v>29.47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83.34</v>
      </c>
      <c r="I6" s="14" t="n">
        <f aca="false">IF(H6="","",(IF($C$20&lt;25%,"N/A",IF(H6&lt;=($D$20+$A$20),H6,"Descartado"))))</f>
        <v>83.34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51.57</v>
      </c>
      <c r="I7" s="14" t="n">
        <f aca="false">IF(H7="","",(IF($C$20&lt;25%,"N/A",IF(H7&lt;=($D$20+$A$20),H7,"Descartado"))))</f>
        <v>51.57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83.46</v>
      </c>
      <c r="I8" s="14" t="n">
        <f aca="false">IF(H8="","",(IF($C$20&lt;25%,"N/A",IF(H8&lt;=($D$20+$A$20),H8,"Descartado"))))</f>
        <v>83.46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35.78</v>
      </c>
      <c r="I9" s="14" t="n">
        <f aca="false">IF(H9="","",(IF($C$20&lt;25%,"N/A",IF(H9&lt;=($D$20+$A$20),H9,"Descartado"))))</f>
        <v>35.78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29.47</v>
      </c>
      <c r="I11" s="14" t="n">
        <f aca="false">IF(H11="","",(IF($C$20&lt;25%,"N/A",IF(H11&lt;=($D$20+$A$20),H11,"Descartado"))))</f>
        <v>29.47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83.14</v>
      </c>
      <c r="I12" s="14" t="n">
        <f aca="false">IF(H12="","",(IF($C$20&lt;25%,"N/A",IF(H12&lt;=($D$20+$A$20),H12,"Descartado"))))</f>
        <v>83.14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27.1331171367308</v>
      </c>
      <c r="B20" s="25" t="n">
        <f aca="false">COUNT(H3:H17)</f>
        <v>10</v>
      </c>
      <c r="C20" s="26" t="n">
        <f aca="false">IF(B20&lt;2,"N/A",(A20/D20))</f>
        <v>0.443714098720046</v>
      </c>
      <c r="D20" s="27" t="n">
        <f aca="false">ROUND(AVERAGE(H3:H17),2)</f>
        <v>61.15</v>
      </c>
      <c r="E20" s="28" t="n">
        <f aca="false">IFERROR(ROUND(IF(B20&lt;2,"N/A",(IF(C20&lt;=25%,"N/A",AVERAGE(I3:I17)))),2),"N/A")</f>
        <v>56.25</v>
      </c>
      <c r="F20" s="28" t="n">
        <f aca="false">ROUND(MEDIAN(H3:H17),2)</f>
        <v>60.26</v>
      </c>
      <c r="G20" s="29" t="str">
        <f aca="false">INDEX(G3:G17,MATCH(H20,H3:H17,0))</f>
        <v>19.827.650/0001-33 LEITE &amp; LIMA LTDA</v>
      </c>
      <c r="H20" s="30" t="n">
        <f aca="false">MIN(H3:H17)</f>
        <v>29.47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56.25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4218.75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161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162</v>
      </c>
      <c r="C3" s="9" t="s">
        <v>11</v>
      </c>
      <c r="D3" s="10" t="n">
        <v>108</v>
      </c>
      <c r="E3" s="11" t="n">
        <f aca="false">IF(C20&lt;=25%,D20,MIN(E20:F20))</f>
        <v>19.8</v>
      </c>
      <c r="F3" s="11" t="n">
        <f aca="false">MIN(H3:H17)</f>
        <v>8.42</v>
      </c>
      <c r="G3" s="12" t="s">
        <v>12</v>
      </c>
      <c r="H3" s="13" t="n">
        <v>20.99</v>
      </c>
      <c r="I3" s="14" t="n">
        <f aca="false">IF(H3="","",(IF($C$20&lt;25%,"N/A",IF(H3&lt;=($D$20+$A$20),H3,"Descartado"))))</f>
        <v>20.99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25.6</v>
      </c>
      <c r="I4" s="14" t="n">
        <f aca="false">IF(H4="","",(IF($C$20&lt;25%,"N/A",IF(H4&lt;=($D$20+$A$20),H4,"Descartado"))))</f>
        <v>25.6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8.42</v>
      </c>
      <c r="I5" s="14" t="n">
        <f aca="false">IF(H5="","",(IF($C$20&lt;25%,"N/A",IF(H5&lt;=($D$20+$A$20),H5,"Descartado"))))</f>
        <v>8.42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25.26</v>
      </c>
      <c r="I6" s="14" t="n">
        <f aca="false">IF(H6="","",(IF($C$20&lt;25%,"N/A",IF(H6&lt;=($D$20+$A$20),H6,"Descartado"))))</f>
        <v>25.26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20</v>
      </c>
      <c r="I7" s="14" t="n">
        <f aca="false">IF(H7="","",(IF($C$20&lt;25%,"N/A",IF(H7&lt;=($D$20+$A$20),H7,"Descartado"))))</f>
        <v>20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18.63</v>
      </c>
      <c r="I8" s="14" t="n">
        <f aca="false">IF(H8="","",(IF($C$20&lt;25%,"N/A",IF(H8&lt;=($D$20+$A$20),H8,"Descartado"))))</f>
        <v>18.63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25.6</v>
      </c>
      <c r="I9" s="14" t="n">
        <f aca="false">IF(H9="","",(IF($C$20&lt;25%,"N/A",IF(H9&lt;=($D$20+$A$20),H9,"Descartado"))))</f>
        <v>25.6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13.68</v>
      </c>
      <c r="I11" s="14" t="n">
        <f aca="false">IF(H11="","",(IF($C$20&lt;25%,"N/A",IF(H11&lt;=($D$20+$A$20),H11,"Descartado"))))</f>
        <v>13.68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20</v>
      </c>
      <c r="I12" s="14" t="n">
        <f aca="false">IF(H12="","",(IF($C$20&lt;25%,"N/A",IF(H12&lt;=($D$20+$A$20),H12,"Descartado"))))</f>
        <v>20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27.5656578009668</v>
      </c>
      <c r="B20" s="25" t="n">
        <f aca="false">COUNT(H3:H17)</f>
        <v>10</v>
      </c>
      <c r="C20" s="26" t="n">
        <f aca="false">IF(B20&lt;2,"N/A",(A20/D20))</f>
        <v>0.972676704338983</v>
      </c>
      <c r="D20" s="27" t="n">
        <f aca="false">ROUND(AVERAGE(H3:H17),2)</f>
        <v>28.34</v>
      </c>
      <c r="E20" s="28" t="n">
        <f aca="false">IFERROR(ROUND(IF(B20&lt;2,"N/A",(IF(C20&lt;=25%,"N/A",AVERAGE(I3:I17)))),2),"N/A")</f>
        <v>19.8</v>
      </c>
      <c r="F20" s="28" t="n">
        <f aca="false">ROUND(MEDIAN(H3:H17),2)</f>
        <v>20.5</v>
      </c>
      <c r="G20" s="29" t="str">
        <f aca="false">INDEX(G3:G17,MATCH(H20,H3:H17,0))</f>
        <v>19.827.650/0001-33 LEITE &amp; LIMA LTDA</v>
      </c>
      <c r="H20" s="30" t="n">
        <f aca="false">MIN(H3:H17)</f>
        <v>8.42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19.8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2138.4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163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164</v>
      </c>
      <c r="C3" s="9" t="s">
        <v>11</v>
      </c>
      <c r="D3" s="10" t="n">
        <v>96</v>
      </c>
      <c r="E3" s="11" t="n">
        <f aca="false">IF(C20&lt;=25%,D20,MIN(E20:F20))</f>
        <v>21.28</v>
      </c>
      <c r="F3" s="11" t="n">
        <f aca="false">MIN(H3:H17)</f>
        <v>8.42</v>
      </c>
      <c r="G3" s="12" t="s">
        <v>12</v>
      </c>
      <c r="H3" s="13" t="n">
        <v>23.62</v>
      </c>
      <c r="I3" s="14" t="n">
        <f aca="false">IF(H3="","",(IF($C$20&lt;25%,"N/A",IF(H3&lt;=($D$20+$A$20),H3,"Descartado"))))</f>
        <v>23.62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28.8</v>
      </c>
      <c r="I4" s="14" t="n">
        <f aca="false">IF(H4="","",(IF($C$20&lt;25%,"N/A",IF(H4&lt;=($D$20+$A$20),H4,"Descartado"))))</f>
        <v>28.8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8.42</v>
      </c>
      <c r="I5" s="14" t="n">
        <f aca="false">IF(H5="","",(IF($C$20&lt;25%,"N/A",IF(H5&lt;=($D$20+$A$20),H5,"Descartado"))))</f>
        <v>8.42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28.42</v>
      </c>
      <c r="I6" s="14" t="n">
        <f aca="false">IF(H6="","",(IF($C$20&lt;25%,"N/A",IF(H6&lt;=($D$20+$A$20),H6,"Descartado"))))</f>
        <v>28.42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18.84</v>
      </c>
      <c r="I7" s="14" t="n">
        <f aca="false">IF(H7="","",(IF($C$20&lt;25%,"N/A",IF(H7&lt;=($D$20+$A$20),H7,"Descartado"))))</f>
        <v>18.84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18.73</v>
      </c>
      <c r="I8" s="14" t="n">
        <f aca="false">IF(H8="","",(IF($C$20&lt;25%,"N/A",IF(H8&lt;=($D$20+$A$20),H8,"Descartado"))))</f>
        <v>18.73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28.8</v>
      </c>
      <c r="I9" s="14" t="n">
        <f aca="false">IF(H9="","",(IF($C$20&lt;25%,"N/A",IF(H9&lt;=($D$20+$A$20),H9,"Descartado"))))</f>
        <v>28.8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18.94</v>
      </c>
      <c r="I11" s="14" t="n">
        <f aca="false">IF(H11="","",(IF($C$20&lt;25%,"N/A",IF(H11&lt;=($D$20+$A$20),H11,"Descartado"))))</f>
        <v>18.94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18.94</v>
      </c>
      <c r="I12" s="14" t="n">
        <f aca="false">IF(H12="","",(IF($C$20&lt;25%,"N/A",IF(H12&lt;=($D$20+$A$20),H12,"Descartado"))))</f>
        <v>18.94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27.2241552057482</v>
      </c>
      <c r="B20" s="25" t="n">
        <f aca="false">COUNT(H3:H17)</f>
        <v>10</v>
      </c>
      <c r="C20" s="26" t="n">
        <f aca="false">IF(B20&lt;2,"N/A",(A20/D20))</f>
        <v>0.91111630541326</v>
      </c>
      <c r="D20" s="27" t="n">
        <f aca="false">ROUND(AVERAGE(H3:H17),2)</f>
        <v>29.88</v>
      </c>
      <c r="E20" s="28" t="n">
        <f aca="false">IFERROR(ROUND(IF(B20&lt;2,"N/A",(IF(C20&lt;=25%,"N/A",AVERAGE(I3:I17)))),2),"N/A")</f>
        <v>21.5</v>
      </c>
      <c r="F20" s="28" t="n">
        <f aca="false">ROUND(MEDIAN(H3:H17),2)</f>
        <v>21.28</v>
      </c>
      <c r="G20" s="29" t="str">
        <f aca="false">INDEX(G3:G17,MATCH(H20,H3:H17,0))</f>
        <v>19.827.650/0001-33 LEITE &amp; LIMA LTDA</v>
      </c>
      <c r="H20" s="30" t="n">
        <f aca="false">MIN(H3:H17)</f>
        <v>8.42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21.28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2042.88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165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166</v>
      </c>
      <c r="C3" s="9" t="s">
        <v>11</v>
      </c>
      <c r="D3" s="10" t="n">
        <v>252</v>
      </c>
      <c r="E3" s="11" t="n">
        <f aca="false">IF(C20&lt;=25%,D20,MIN(E20:F20))</f>
        <v>6.69</v>
      </c>
      <c r="F3" s="11" t="n">
        <f aca="false">MIN(H3:H17)</f>
        <v>4.21</v>
      </c>
      <c r="G3" s="12" t="s">
        <v>12</v>
      </c>
      <c r="H3" s="13" t="n">
        <v>6.8</v>
      </c>
      <c r="I3" s="14" t="n">
        <f aca="false">IF(H3="","",(IF($C$20&lt;25%,"N/A",IF(H3&lt;=($D$20+$A$20),H3,"Descartado"))))</f>
        <v>6.8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8.29</v>
      </c>
      <c r="I4" s="14" t="n">
        <f aca="false">IF(H4="","",(IF($C$20&lt;25%,"N/A",IF(H4&lt;=($D$20+$A$20),H4,"Descartado"))))</f>
        <v>8.29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5.26</v>
      </c>
      <c r="I5" s="14" t="n">
        <f aca="false">IF(H5="","",(IF($C$20&lt;25%,"N/A",IF(H5&lt;=($D$20+$A$20),H5,"Descartado"))))</f>
        <v>5.26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8.26</v>
      </c>
      <c r="I6" s="14" t="n">
        <f aca="false">IF(H6="","",(IF($C$20&lt;25%,"N/A",IF(H6&lt;=($D$20+$A$20),H6,"Descartado"))))</f>
        <v>8.26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6.21</v>
      </c>
      <c r="I7" s="14" t="n">
        <f aca="false">IF(H7="","",(IF($C$20&lt;25%,"N/A",IF(H7&lt;=($D$20+$A$20),H7,"Descartado"))))</f>
        <v>6.21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6.09</v>
      </c>
      <c r="I8" s="14" t="n">
        <f aca="false">IF(H8="","",(IF($C$20&lt;25%,"N/A",IF(H8&lt;=($D$20+$A$20),H8,"Descartado"))))</f>
        <v>6.09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8.29</v>
      </c>
      <c r="I9" s="14" t="n">
        <f aca="false">IF(H9="","",(IF($C$20&lt;25%,"N/A",IF(H9&lt;=($D$20+$A$20),H9,"Descartado"))))</f>
        <v>8.29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4.21</v>
      </c>
      <c r="I11" s="14" t="n">
        <f aca="false">IF(H11="","",(IF($C$20&lt;25%,"N/A",IF(H11&lt;=($D$20+$A$20),H11,"Descartado"))))</f>
        <v>4.21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6.84</v>
      </c>
      <c r="I12" s="14" t="n">
        <f aca="false">IF(H12="","",(IF($C$20&lt;25%,"N/A",IF(H12&lt;=($D$20+$A$20),H12,"Descartado"))))</f>
        <v>6.84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31.1952325417416</v>
      </c>
      <c r="B20" s="25" t="n">
        <f aca="false">COUNT(H3:H17)</f>
        <v>10</v>
      </c>
      <c r="C20" s="26" t="n">
        <f aca="false">IF(B20&lt;2,"N/A",(A20/D20))</f>
        <v>1.88490831067925</v>
      </c>
      <c r="D20" s="27" t="n">
        <f aca="false">ROUND(AVERAGE(H3:H17),2)</f>
        <v>16.55</v>
      </c>
      <c r="E20" s="28" t="n">
        <f aca="false">IFERROR(ROUND(IF(B20&lt;2,"N/A",(IF(C20&lt;=25%,"N/A",AVERAGE(I3:I17)))),2),"N/A")</f>
        <v>6.69</v>
      </c>
      <c r="F20" s="28" t="n">
        <f aca="false">ROUND(MEDIAN(H3:H17),2)</f>
        <v>6.82</v>
      </c>
      <c r="G20" s="29" t="str">
        <f aca="false">INDEX(G3:G17,MATCH(H20,H3:H17,0))</f>
        <v>16.492.097/0001-37 L F OLIVEIRA CONSTRUCOES EIRELI</v>
      </c>
      <c r="H20" s="30" t="n">
        <f aca="false">MIN(H3:H17)</f>
        <v>4.21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6.69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1685.88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167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168</v>
      </c>
      <c r="C3" s="9" t="s">
        <v>11</v>
      </c>
      <c r="D3" s="10" t="n">
        <v>133</v>
      </c>
      <c r="E3" s="11" t="n">
        <f aca="false">IF(C20&lt;=25%,D20,MIN(E20:F20))</f>
        <v>15.48</v>
      </c>
      <c r="F3" s="11" t="n">
        <f aca="false">MIN(H3:H17)</f>
        <v>9.47</v>
      </c>
      <c r="G3" s="12" t="s">
        <v>12</v>
      </c>
      <c r="H3" s="13" t="n">
        <v>17.07</v>
      </c>
      <c r="I3" s="14" t="n">
        <f aca="false">IF(H3="","",(IF($C$20&lt;25%,"N/A",IF(H3&lt;=($D$20+$A$20),H3,"Descartado"))))</f>
        <v>17.07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20.82</v>
      </c>
      <c r="I4" s="14" t="n">
        <f aca="false">IF(H4="","",(IF($C$20&lt;25%,"N/A",IF(H4&lt;=($D$20+$A$20),H4,"Descartado"))))</f>
        <v>20.82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9.47</v>
      </c>
      <c r="I5" s="14" t="n">
        <f aca="false">IF(H5="","",(IF($C$20&lt;25%,"N/A",IF(H5&lt;=($D$20+$A$20),H5,"Descartado"))))</f>
        <v>9.47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20.75</v>
      </c>
      <c r="I6" s="14" t="n">
        <f aca="false">IF(H6="","",(IF($C$20&lt;25%,"N/A",IF(H6&lt;=($D$20+$A$20),H6,"Descartado"))))</f>
        <v>20.75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14.63</v>
      </c>
      <c r="I7" s="14" t="n">
        <f aca="false">IF(H7="","",(IF($C$20&lt;25%,"N/A",IF(H7&lt;=($D$20+$A$20),H7,"Descartado"))))</f>
        <v>14.63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12.62</v>
      </c>
      <c r="I8" s="14" t="n">
        <f aca="false">IF(H8="","",(IF($C$20&lt;25%,"N/A",IF(H8&lt;=($D$20+$A$20),H8,"Descartado"))))</f>
        <v>12.62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20.82</v>
      </c>
      <c r="I9" s="14" t="n">
        <f aca="false">IF(H9="","",(IF($C$20&lt;25%,"N/A",IF(H9&lt;=($D$20+$A$20),H9,"Descartado"))))</f>
        <v>20.82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9.47</v>
      </c>
      <c r="I11" s="14" t="n">
        <f aca="false">IF(H11="","",(IF($C$20&lt;25%,"N/A",IF(H11&lt;=($D$20+$A$20),H11,"Descartado"))))</f>
        <v>9.47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13.68</v>
      </c>
      <c r="I12" s="14" t="n">
        <f aca="false">IF(H12="","",(IF($C$20&lt;25%,"N/A",IF(H12&lt;=($D$20+$A$20),H12,"Descartado"))))</f>
        <v>13.68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28.7215029009432</v>
      </c>
      <c r="B20" s="25" t="n">
        <f aca="false">COUNT(H3:H17)</f>
        <v>10</v>
      </c>
      <c r="C20" s="26" t="n">
        <f aca="false">IF(B20&lt;2,"N/A",(A20/D20))</f>
        <v>1.17422334018574</v>
      </c>
      <c r="D20" s="27" t="n">
        <f aca="false">ROUND(AVERAGE(H3:H17),2)</f>
        <v>24.46</v>
      </c>
      <c r="E20" s="28" t="n">
        <f aca="false">IFERROR(ROUND(IF(B20&lt;2,"N/A",(IF(C20&lt;=25%,"N/A",AVERAGE(I3:I17)))),2),"N/A")</f>
        <v>15.48</v>
      </c>
      <c r="F20" s="28" t="n">
        <f aca="false">ROUND(MEDIAN(H3:H17),2)</f>
        <v>15.85</v>
      </c>
      <c r="G20" s="29" t="str">
        <f aca="false">INDEX(G3:G17,MATCH(H20,H3:H17,0))</f>
        <v>19.827.650/0001-33 LEITE &amp; LIMA LTDA</v>
      </c>
      <c r="H20" s="30" t="n">
        <f aca="false">MIN(H3:H17)</f>
        <v>9.47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15.48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2058.84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169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170</v>
      </c>
      <c r="C3" s="9" t="s">
        <v>11</v>
      </c>
      <c r="D3" s="10" t="n">
        <v>268</v>
      </c>
      <c r="E3" s="11" t="n">
        <f aca="false">IF(C20&lt;=25%,D20,MIN(E20:F20))</f>
        <v>14.16</v>
      </c>
      <c r="F3" s="11" t="n">
        <f aca="false">MIN(H3:H17)</f>
        <v>9.47</v>
      </c>
      <c r="G3" s="12" t="s">
        <v>12</v>
      </c>
      <c r="H3" s="13" t="n">
        <v>12.64</v>
      </c>
      <c r="I3" s="14" t="n">
        <f aca="false">IF(H3="","",(IF($C$20&lt;25%,"N/A",IF(H3&lt;=($D$20+$A$20),H3,"Descartado"))))</f>
        <v>12.64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15.42</v>
      </c>
      <c r="I4" s="14" t="n">
        <f aca="false">IF(H4="","",(IF($C$20&lt;25%,"N/A",IF(H4&lt;=($D$20+$A$20),H4,"Descartado"))))</f>
        <v>15.42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9.47</v>
      </c>
      <c r="I5" s="14" t="n">
        <f aca="false">IF(H5="","",(IF($C$20&lt;25%,"N/A",IF(H5&lt;=($D$20+$A$20),H5,"Descartado"))))</f>
        <v>9.47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20.75</v>
      </c>
      <c r="I6" s="14" t="n">
        <f aca="false">IF(H6="","",(IF($C$20&lt;25%,"N/A",IF(H6&lt;=($D$20+$A$20),H6,"Descartado"))))</f>
        <v>20.75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14.63</v>
      </c>
      <c r="I7" s="14" t="n">
        <f aca="false">IF(H7="","",(IF($C$20&lt;25%,"N/A",IF(H7&lt;=($D$20+$A$20),H7,"Descartado"))))</f>
        <v>14.63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12.62</v>
      </c>
      <c r="I8" s="14" t="n">
        <f aca="false">IF(H8="","",(IF($C$20&lt;25%,"N/A",IF(H8&lt;=($D$20+$A$20),H8,"Descartado"))))</f>
        <v>12.62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20.82</v>
      </c>
      <c r="I9" s="14" t="n">
        <f aca="false">IF(H9="","",(IF($C$20&lt;25%,"N/A",IF(H9&lt;=($D$20+$A$20),H9,"Descartado"))))</f>
        <v>20.82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9.47</v>
      </c>
      <c r="I11" s="14" t="n">
        <f aca="false">IF(H11="","",(IF($C$20&lt;25%,"N/A",IF(H11&lt;=($D$20+$A$20),H11,"Descartado"))))</f>
        <v>9.47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13.68</v>
      </c>
      <c r="I12" s="14" t="n">
        <f aca="false">IF(H12="","",(IF($C$20&lt;25%,"N/A",IF(H12&lt;=($D$20+$A$20),H12,"Descartado"))))</f>
        <v>13.68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28.9984533112448</v>
      </c>
      <c r="B20" s="25" t="n">
        <f aca="false">COUNT(H3:H17)</f>
        <v>10</v>
      </c>
      <c r="C20" s="26" t="n">
        <f aca="false">IF(B20&lt;2,"N/A",(A20/D20))</f>
        <v>1.23502782415864</v>
      </c>
      <c r="D20" s="27" t="n">
        <f aca="false">ROUND(AVERAGE(H3:H17),2)</f>
        <v>23.48</v>
      </c>
      <c r="E20" s="28" t="n">
        <f aca="false">IFERROR(ROUND(IF(B20&lt;2,"N/A",(IF(C20&lt;=25%,"N/A",AVERAGE(I3:I17)))),2),"N/A")</f>
        <v>14.39</v>
      </c>
      <c r="F20" s="28" t="n">
        <f aca="false">ROUND(MEDIAN(H3:H17),2)</f>
        <v>14.16</v>
      </c>
      <c r="G20" s="29" t="str">
        <f aca="false">INDEX(G3:G17,MATCH(H20,H3:H17,0))</f>
        <v>19.827.650/0001-33 LEITE &amp; LIMA LTDA</v>
      </c>
      <c r="H20" s="30" t="n">
        <f aca="false">MIN(H3:H17)</f>
        <v>9.47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14.16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3794.88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171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172</v>
      </c>
      <c r="C3" s="9" t="s">
        <v>11</v>
      </c>
      <c r="D3" s="10" t="n">
        <v>429</v>
      </c>
      <c r="E3" s="11" t="n">
        <f aca="false">IF(C20&lt;=25%,D20,MIN(E20:F20))</f>
        <v>7.51</v>
      </c>
      <c r="F3" s="11" t="n">
        <f aca="false">MIN(H3:H17)</f>
        <v>5.26</v>
      </c>
      <c r="G3" s="12" t="s">
        <v>12</v>
      </c>
      <c r="H3" s="13" t="n">
        <v>7.01</v>
      </c>
      <c r="I3" s="14" t="n">
        <f aca="false">IF(H3="","",(IF($C$20&lt;25%,"N/A",IF(H3&lt;=($D$20+$A$20),H3,"Descartado"))))</f>
        <v>7.01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8.55</v>
      </c>
      <c r="I4" s="14" t="n">
        <f aca="false">IF(H4="","",(IF($C$20&lt;25%,"N/A",IF(H4&lt;=($D$20+$A$20),H4,"Descartado"))))</f>
        <v>8.55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5.26</v>
      </c>
      <c r="I5" s="14" t="n">
        <f aca="false">IF(H5="","",(IF($C$20&lt;25%,"N/A",IF(H5&lt;=($D$20+$A$20),H5,"Descartado"))))</f>
        <v>5.26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8.53</v>
      </c>
      <c r="I6" s="14" t="n">
        <f aca="false">IF(H6="","",(IF($C$20&lt;25%,"N/A",IF(H6&lt;=($D$20+$A$20),H6,"Descartado"))))</f>
        <v>8.53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6.21</v>
      </c>
      <c r="I7" s="14" t="n">
        <f aca="false">IF(H7="","",(IF($C$20&lt;25%,"N/A",IF(H7&lt;=($D$20+$A$20),H7,"Descartado"))))</f>
        <v>6.21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6.09</v>
      </c>
      <c r="I8" s="14" t="n">
        <f aca="false">IF(H8="","",(IF($C$20&lt;25%,"N/A",IF(H8&lt;=($D$20+$A$20),H8,"Descartado"))))</f>
        <v>6.09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8.55</v>
      </c>
      <c r="I9" s="14" t="n">
        <f aca="false">IF(H9="","",(IF($C$20&lt;25%,"N/A",IF(H9&lt;=($D$20+$A$20),H9,"Descartado"))))</f>
        <v>8.55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5.26</v>
      </c>
      <c r="I11" s="14" t="n">
        <f aca="false">IF(H11="","",(IF($C$20&lt;25%,"N/A",IF(H11&lt;=($D$20+$A$20),H11,"Descartado"))))</f>
        <v>5.26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12.1</v>
      </c>
      <c r="I12" s="14" t="n">
        <f aca="false">IF(H12="","",(IF($C$20&lt;25%,"N/A",IF(H12&lt;=($D$20+$A$20),H12,"Descartado"))))</f>
        <v>12.1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30.9780142287325</v>
      </c>
      <c r="B20" s="25" t="n">
        <f aca="false">COUNT(H3:H17)</f>
        <v>10</v>
      </c>
      <c r="C20" s="26" t="n">
        <f aca="false">IF(B20&lt;2,"N/A",(A20/D20))</f>
        <v>1.79270915675535</v>
      </c>
      <c r="D20" s="27" t="n">
        <f aca="false">ROUND(AVERAGE(H3:H17),2)</f>
        <v>17.28</v>
      </c>
      <c r="E20" s="28" t="n">
        <f aca="false">IFERROR(ROUND(IF(B20&lt;2,"N/A",(IF(C20&lt;=25%,"N/A",AVERAGE(I3:I17)))),2),"N/A")</f>
        <v>7.51</v>
      </c>
      <c r="F20" s="28" t="n">
        <f aca="false">ROUND(MEDIAN(H3:H17),2)</f>
        <v>7.77</v>
      </c>
      <c r="G20" s="29" t="str">
        <f aca="false">INDEX(G3:G17,MATCH(H20,H3:H17,0))</f>
        <v>19.827.650/0001-33 LEITE &amp; LIMA LTDA</v>
      </c>
      <c r="H20" s="30" t="n">
        <f aca="false">MIN(H3:H17)</f>
        <v>5.26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7.51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3221.79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173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174</v>
      </c>
      <c r="C3" s="9" t="s">
        <v>11</v>
      </c>
      <c r="D3" s="10" t="n">
        <v>51</v>
      </c>
      <c r="E3" s="11" t="n">
        <f aca="false">IF(C20&lt;=25%,D20,MIN(E20:F20))</f>
        <v>22.05</v>
      </c>
      <c r="F3" s="11" t="n">
        <f aca="false">MIN(H3:H17)</f>
        <v>9.47</v>
      </c>
      <c r="G3" s="12" t="s">
        <v>12</v>
      </c>
      <c r="H3" s="13" t="n">
        <v>22.67</v>
      </c>
      <c r="I3" s="14" t="n">
        <f aca="false">IF(H3="","",(IF($C$20&lt;25%,"N/A",IF(H3&lt;=($D$20+$A$20),H3,"Descartado"))))</f>
        <v>22.67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27.65</v>
      </c>
      <c r="I4" s="14" t="n">
        <f aca="false">IF(H4="","",(IF($C$20&lt;25%,"N/A",IF(H4&lt;=($D$20+$A$20),H4,"Descartado"))))</f>
        <v>27.65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9.47</v>
      </c>
      <c r="I5" s="14" t="n">
        <f aca="false">IF(H5="","",(IF($C$20&lt;25%,"N/A",IF(H5&lt;=($D$20+$A$20),H5,"Descartado"))))</f>
        <v>9.47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27.58</v>
      </c>
      <c r="I6" s="14" t="n">
        <f aca="false">IF(H6="","",(IF($C$20&lt;25%,"N/A",IF(H6&lt;=($D$20+$A$20),H6,"Descartado"))))</f>
        <v>27.58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27.65</v>
      </c>
      <c r="I7" s="14" t="n">
        <f aca="false">IF(H7="","",(IF($C$20&lt;25%,"N/A",IF(H7&lt;=($D$20+$A$20),H7,"Descartado"))))</f>
        <v>27.65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18.94</v>
      </c>
      <c r="I8" s="14" t="n">
        <f aca="false">IF(H8="","",(IF($C$20&lt;25%,"N/A",IF(H8&lt;=($D$20+$A$20),H8,"Descartado"))))</f>
        <v>18.94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27.65</v>
      </c>
      <c r="I9" s="14" t="n">
        <f aca="false">IF(H9="","",(IF($C$20&lt;25%,"N/A",IF(H9&lt;=($D$20+$A$20),H9,"Descartado"))))</f>
        <v>27.65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15.79</v>
      </c>
      <c r="I11" s="14" t="n">
        <f aca="false">IF(H11="","",(IF($C$20&lt;25%,"N/A",IF(H11&lt;=($D$20+$A$20),H11,"Descartado"))))</f>
        <v>15.79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21.05</v>
      </c>
      <c r="I12" s="14" t="n">
        <f aca="false">IF(H12="","",(IF($C$20&lt;25%,"N/A",IF(H12&lt;=($D$20+$A$20),H12,"Descartado"))))</f>
        <v>21.05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27.0044798752602</v>
      </c>
      <c r="B20" s="25" t="n">
        <f aca="false">COUNT(H3:H17)</f>
        <v>10</v>
      </c>
      <c r="C20" s="26" t="n">
        <f aca="false">IF(B20&lt;2,"N/A",(A20/D20))</f>
        <v>0.889182742023714</v>
      </c>
      <c r="D20" s="27" t="n">
        <f aca="false">ROUND(AVERAGE(H3:H17),2)</f>
        <v>30.37</v>
      </c>
      <c r="E20" s="28" t="n">
        <f aca="false">IFERROR(ROUND(IF(B20&lt;2,"N/A",(IF(C20&lt;=25%,"N/A",AVERAGE(I3:I17)))),2),"N/A")</f>
        <v>22.05</v>
      </c>
      <c r="F20" s="28" t="n">
        <f aca="false">ROUND(MEDIAN(H3:H17),2)</f>
        <v>25.13</v>
      </c>
      <c r="G20" s="29" t="str">
        <f aca="false">INDEX(G3:G17,MATCH(H20,H3:H17,0))</f>
        <v>19.827.650/0001-33 LEITE &amp; LIMA LTDA</v>
      </c>
      <c r="H20" s="30" t="n">
        <f aca="false">MIN(H3:H17)</f>
        <v>9.47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22.05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1124.55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175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176</v>
      </c>
      <c r="C3" s="9" t="s">
        <v>11</v>
      </c>
      <c r="D3" s="10" t="n">
        <v>135</v>
      </c>
      <c r="E3" s="11" t="n">
        <f aca="false">IF(C20&lt;=25%,D20,MIN(E20:F20))</f>
        <v>13.19</v>
      </c>
      <c r="F3" s="11" t="n">
        <f aca="false">MIN(H3:H17)</f>
        <v>8.42</v>
      </c>
      <c r="G3" s="12" t="s">
        <v>12</v>
      </c>
      <c r="H3" s="13" t="n">
        <v>12.68</v>
      </c>
      <c r="I3" s="14" t="n">
        <f aca="false">IF(H3="","",(IF($C$20&lt;25%,"N/A",IF(H3&lt;=($D$20+$A$20),H3,"Descartado"))))</f>
        <v>12.68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15.46</v>
      </c>
      <c r="I4" s="14" t="n">
        <f aca="false">IF(H4="","",(IF($C$20&lt;25%,"N/A",IF(H4&lt;=($D$20+$A$20),H4,"Descartado"))))</f>
        <v>15.46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9.47</v>
      </c>
      <c r="I5" s="14" t="n">
        <f aca="false">IF(H5="","",(IF($C$20&lt;25%,"N/A",IF(H5&lt;=($D$20+$A$20),H5,"Descartado"))))</f>
        <v>9.47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15.42</v>
      </c>
      <c r="I6" s="14" t="n">
        <f aca="false">IF(H6="","",(IF($C$20&lt;25%,"N/A",IF(H6&lt;=($D$20+$A$20),H6,"Descartado"))))</f>
        <v>15.42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15.46</v>
      </c>
      <c r="I7" s="14" t="n">
        <f aca="false">IF(H7="","",(IF($C$20&lt;25%,"N/A",IF(H7&lt;=($D$20+$A$20),H7,"Descartado"))))</f>
        <v>15.46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11.57</v>
      </c>
      <c r="I8" s="14" t="n">
        <f aca="false">IF(H8="","",(IF($C$20&lt;25%,"N/A",IF(H8&lt;=($D$20+$A$20),H8,"Descartado"))))</f>
        <v>11.57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15.46</v>
      </c>
      <c r="I9" s="14" t="n">
        <f aca="false">IF(H9="","",(IF($C$20&lt;25%,"N/A",IF(H9&lt;=($D$20+$A$20),H9,"Descartado"))))</f>
        <v>15.46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8.42</v>
      </c>
      <c r="I11" s="14" t="n">
        <f aca="false">IF(H11="","",(IF($C$20&lt;25%,"N/A",IF(H11&lt;=($D$20+$A$20),H11,"Descartado"))))</f>
        <v>8.42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14.73</v>
      </c>
      <c r="I12" s="14" t="n">
        <f aca="false">IF(H12="","",(IF($C$20&lt;25%,"N/A",IF(H12&lt;=($D$20+$A$20),H12,"Descartado"))))</f>
        <v>14.73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29.2319356564395</v>
      </c>
      <c r="B20" s="25" t="n">
        <f aca="false">COUNT(H3:H17)</f>
        <v>10</v>
      </c>
      <c r="C20" s="26" t="n">
        <f aca="false">IF(B20&lt;2,"N/A",(A20/D20))</f>
        <v>1.30557997572307</v>
      </c>
      <c r="D20" s="27" t="n">
        <f aca="false">ROUND(AVERAGE(H3:H17),2)</f>
        <v>22.39</v>
      </c>
      <c r="E20" s="28" t="n">
        <f aca="false">IFERROR(ROUND(IF(B20&lt;2,"N/A",(IF(C20&lt;=25%,"N/A",AVERAGE(I3:I17)))),2),"N/A")</f>
        <v>13.19</v>
      </c>
      <c r="F20" s="28" t="n">
        <f aca="false">ROUND(MEDIAN(H3:H17),2)</f>
        <v>15.08</v>
      </c>
      <c r="G20" s="29" t="str">
        <f aca="false">INDEX(G3:G17,MATCH(H20,H3:H17,0))</f>
        <v>16.492.097/0001-37 L F OLIVEIRA CONSTRUCOES EIRELI</v>
      </c>
      <c r="H20" s="30" t="n">
        <f aca="false">MIN(H3:H17)</f>
        <v>8.42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13.19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1780.65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177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178</v>
      </c>
      <c r="C3" s="9" t="s">
        <v>11</v>
      </c>
      <c r="D3" s="10" t="n">
        <v>45</v>
      </c>
      <c r="E3" s="11" t="n">
        <f aca="false">IF(C20&lt;=25%,D20,MIN(E20:F20))</f>
        <v>43.29</v>
      </c>
      <c r="F3" s="11" t="n">
        <f aca="false">MIN(H3:H17)</f>
        <v>8.42</v>
      </c>
      <c r="G3" s="12" t="s">
        <v>12</v>
      </c>
      <c r="H3" s="13" t="n">
        <v>46.26</v>
      </c>
      <c r="I3" s="14" t="n">
        <f aca="false">IF(H3="","",(IF($C$20&lt;25%,"N/A",IF(H3&lt;=($D$20+$A$20),H3,"Descartado"))))</f>
        <v>46.26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56.41</v>
      </c>
      <c r="I4" s="14" t="n">
        <f aca="false">IF(H4="","",(IF($C$20&lt;25%,"N/A",IF(H4&lt;=($D$20+$A$20),H4,"Descartado"))))</f>
        <v>56.41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8.42</v>
      </c>
      <c r="I5" s="14" t="n">
        <f aca="false">IF(H5="","",(IF($C$20&lt;25%,"N/A",IF(H5&lt;=($D$20+$A$20),H5,"Descartado"))))</f>
        <v>8.42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56.22</v>
      </c>
      <c r="I6" s="14" t="n">
        <f aca="false">IF(H6="","",(IF($C$20&lt;25%,"N/A",IF(H6&lt;=($D$20+$A$20),H6,"Descartado"))))</f>
        <v>56.22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56.41</v>
      </c>
      <c r="I7" s="14" t="n">
        <f aca="false">IF(H7="","",(IF($C$20&lt;25%,"N/A",IF(H7&lt;=($D$20+$A$20),H7,"Descartado"))))</f>
        <v>56.41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38.94</v>
      </c>
      <c r="I8" s="14" t="n">
        <f aca="false">IF(H8="","",(IF($C$20&lt;25%,"N/A",IF(H8&lt;=($D$20+$A$20),H8,"Descartado"))))</f>
        <v>38.94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56.41</v>
      </c>
      <c r="I9" s="14" t="n">
        <f aca="false">IF(H9="","",(IF($C$20&lt;25%,"N/A",IF(H9&lt;=($D$20+$A$20),H9,"Descartado"))))</f>
        <v>56.41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21.05</v>
      </c>
      <c r="I11" s="14" t="n">
        <f aca="false">IF(H11="","",(IF($C$20&lt;25%,"N/A",IF(H11&lt;=($D$20+$A$20),H11,"Descartado"))))</f>
        <v>21.05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49.47</v>
      </c>
      <c r="I12" s="14" t="n">
        <f aca="false">IF(H12="","",(IF($C$20&lt;25%,"N/A",IF(H12&lt;=($D$20+$A$20),H12,"Descartado"))))</f>
        <v>49.47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25.6373071042096</v>
      </c>
      <c r="B20" s="25" t="n">
        <f aca="false">COUNT(H3:H17)</f>
        <v>10</v>
      </c>
      <c r="C20" s="26" t="n">
        <f aca="false">IF(B20&lt;2,"N/A",(A20/D20))</f>
        <v>0.518134743415715</v>
      </c>
      <c r="D20" s="27" t="n">
        <f aca="false">ROUND(AVERAGE(H3:H17),2)</f>
        <v>49.48</v>
      </c>
      <c r="E20" s="28" t="n">
        <f aca="false">IFERROR(ROUND(IF(B20&lt;2,"N/A",(IF(C20&lt;=25%,"N/A",AVERAGE(I3:I17)))),2),"N/A")</f>
        <v>43.29</v>
      </c>
      <c r="F20" s="28" t="n">
        <f aca="false">ROUND(MEDIAN(H3:H17),2)</f>
        <v>52.85</v>
      </c>
      <c r="G20" s="29" t="str">
        <f aca="false">INDEX(G3:G17,MATCH(H20,H3:H17,0))</f>
        <v>19.827.650/0001-33 LEITE &amp; LIMA LTDA</v>
      </c>
      <c r="H20" s="30" t="n">
        <f aca="false">MIN(H3:H17)</f>
        <v>8.42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43.29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1948.05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179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180</v>
      </c>
      <c r="C3" s="9" t="s">
        <v>11</v>
      </c>
      <c r="D3" s="10" t="n">
        <v>78</v>
      </c>
      <c r="E3" s="11" t="n">
        <f aca="false">IF(C20&lt;=25%,D20,MIN(E20:F20))</f>
        <v>38.62</v>
      </c>
      <c r="F3" s="11" t="n">
        <f aca="false">MIN(H3:H17)</f>
        <v>8.42</v>
      </c>
      <c r="G3" s="12" t="s">
        <v>12</v>
      </c>
      <c r="H3" s="13" t="n">
        <v>42.11</v>
      </c>
      <c r="I3" s="14" t="n">
        <f aca="false">IF(H3="","",(IF($C$20&lt;25%,"N/A",IF(H3&lt;=($D$20+$A$20),H3,"Descartado"))))</f>
        <v>42.11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51.35</v>
      </c>
      <c r="I4" s="14" t="n">
        <f aca="false">IF(H4="","",(IF($C$20&lt;25%,"N/A",IF(H4&lt;=($D$20+$A$20),H4,"Descartado"))))</f>
        <v>51.35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8.42</v>
      </c>
      <c r="I5" s="14" t="n">
        <f aca="false">IF(H5="","",(IF($C$20&lt;25%,"N/A",IF(H5&lt;=($D$20+$A$20),H5,"Descartado"))))</f>
        <v>8.42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51.21</v>
      </c>
      <c r="I6" s="14" t="n">
        <f aca="false">IF(H6="","",(IF($C$20&lt;25%,"N/A",IF(H6&lt;=($D$20+$A$20),H6,"Descartado"))))</f>
        <v>51.21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44.2</v>
      </c>
      <c r="I7" s="14" t="n">
        <f aca="false">IF(H7="","",(IF($C$20&lt;25%,"N/A",IF(H7&lt;=($D$20+$A$20),H7,"Descartado"))))</f>
        <v>44.2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33.68</v>
      </c>
      <c r="I8" s="14" t="n">
        <f aca="false">IF(H8="","",(IF($C$20&lt;25%,"N/A",IF(H8&lt;=($D$20+$A$20),H8,"Descartado"))))</f>
        <v>33.68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51.35</v>
      </c>
      <c r="I9" s="14" t="n">
        <f aca="false">IF(H9="","",(IF($C$20&lt;25%,"N/A",IF(H9&lt;=($D$20+$A$20),H9,"Descartado"))))</f>
        <v>51.35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20</v>
      </c>
      <c r="I11" s="14" t="n">
        <f aca="false">IF(H11="","",(IF($C$20&lt;25%,"N/A",IF(H11&lt;=($D$20+$A$20),H11,"Descartado"))))</f>
        <v>20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45.26</v>
      </c>
      <c r="I12" s="14" t="n">
        <f aca="false">IF(H12="","",(IF($C$20&lt;25%,"N/A",IF(H12&lt;=($D$20+$A$20),H12,"Descartado"))))</f>
        <v>45.26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25.4924154515722</v>
      </c>
      <c r="B20" s="25" t="n">
        <f aca="false">COUNT(H3:H17)</f>
        <v>10</v>
      </c>
      <c r="C20" s="26" t="n">
        <f aca="false">IF(B20&lt;2,"N/A",(A20/D20))</f>
        <v>0.562995040891612</v>
      </c>
      <c r="D20" s="27" t="n">
        <f aca="false">ROUND(AVERAGE(H3:H17),2)</f>
        <v>45.28</v>
      </c>
      <c r="E20" s="28" t="n">
        <f aca="false">IFERROR(ROUND(IF(B20&lt;2,"N/A",(IF(C20&lt;=25%,"N/A",AVERAGE(I3:I17)))),2),"N/A")</f>
        <v>38.62</v>
      </c>
      <c r="F20" s="28" t="n">
        <f aca="false">ROUND(MEDIAN(H3:H17),2)</f>
        <v>44.73</v>
      </c>
      <c r="G20" s="29" t="str">
        <f aca="false">INDEX(G3:G17,MATCH(H20,H3:H17,0))</f>
        <v>19.827.650/0001-33 LEITE &amp; LIMA LTDA</v>
      </c>
      <c r="H20" s="30" t="n">
        <f aca="false">MIN(H3:H17)</f>
        <v>8.42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38.62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3012.36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54</v>
      </c>
      <c r="C3" s="9" t="s">
        <v>11</v>
      </c>
      <c r="D3" s="10" t="n">
        <v>662</v>
      </c>
      <c r="E3" s="11" t="n">
        <f aca="false">IF(C20&lt;=25%,D20,MIN(E20:F20))</f>
        <v>5.22</v>
      </c>
      <c r="F3" s="11" t="n">
        <f aca="false">MIN(H3:H17)</f>
        <v>2.1</v>
      </c>
      <c r="G3" s="12" t="s">
        <v>12</v>
      </c>
      <c r="H3" s="13" t="n">
        <v>5.99</v>
      </c>
      <c r="I3" s="14" t="n">
        <f aca="false">IF(H3="","",(IF($C$20&lt;25%,"N/A",IF(H3&lt;=($D$20+$A$20),H3,"Descartado"))))</f>
        <v>5.99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7.21</v>
      </c>
      <c r="I4" s="14" t="n">
        <f aca="false">IF(H4="","",(IF($C$20&lt;25%,"N/A",IF(H4&lt;=($D$20+$A$20),H4,"Descartado"))))</f>
        <v>7.21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4.74</v>
      </c>
      <c r="I5" s="14" t="n">
        <f aca="false">IF(H5="","",(IF($C$20&lt;25%,"N/A",IF(H5&lt;=($D$20+$A$20),H5,"Descartado"))))</f>
        <v>4.74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7.16</v>
      </c>
      <c r="I6" s="14" t="n">
        <f aca="false">IF(H6="","",(IF($C$20&lt;25%,"N/A",IF(H6&lt;=($D$20+$A$20),H6,"Descartado"))))</f>
        <v>7.16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7.25</v>
      </c>
      <c r="I8" s="14" t="n">
        <f aca="false">IF(H8="","",(IF($C$20&lt;25%,"N/A",IF(H8&lt;=($D$20+$A$20),H8,"Descartado"))))</f>
        <v>7.25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4.74</v>
      </c>
      <c r="I9" s="14" t="n">
        <f aca="false">IF(H9="","",(IF($C$20&lt;25%,"N/A",IF(H9&lt;=($D$20+$A$20),H9,"Descartado"))))</f>
        <v>4.74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2.1</v>
      </c>
      <c r="I11" s="14" t="n">
        <f aca="false">IF(H11="","",(IF($C$20&lt;25%,"N/A",IF(H11&lt;=($D$20+$A$20),H11,"Descartado"))))</f>
        <v>2.1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2.63</v>
      </c>
      <c r="I12" s="14" t="n">
        <f aca="false">IF(H12="","",(IF($C$20&lt;25%,"N/A",IF(H12&lt;=($D$20+$A$20),H12,"Descartado"))))</f>
        <v>2.63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31.6837589135015</v>
      </c>
      <c r="B20" s="25" t="n">
        <f aca="false">COUNT(H3:H17)</f>
        <v>10</v>
      </c>
      <c r="C20" s="26" t="n">
        <f aca="false">IF(B20&lt;2,"N/A",(A20/D20))</f>
        <v>2.08171871967816</v>
      </c>
      <c r="D20" s="27" t="n">
        <f aca="false">ROUND(AVERAGE(H3:H17),2)</f>
        <v>15.22</v>
      </c>
      <c r="E20" s="28" t="n">
        <f aca="false">IFERROR(ROUND(IF(B20&lt;2,"N/A",(IF(C20&lt;=25%,"N/A",AVERAGE(I3:I17)))),2),"N/A")</f>
        <v>5.22</v>
      </c>
      <c r="F20" s="28" t="n">
        <f aca="false">ROUND(MEDIAN(H3:H17),2)</f>
        <v>5.58</v>
      </c>
      <c r="G20" s="29" t="str">
        <f aca="false">INDEX(G3:G17,MATCH(H20,H3:H17,0))</f>
        <v>16.492.097/0001-37 L F OLIVEIRA CONSTRUCOES EIRELI</v>
      </c>
      <c r="H20" s="30" t="n">
        <f aca="false">MIN(H3:H17)</f>
        <v>2.1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5.22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3455.64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181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182</v>
      </c>
      <c r="C3" s="9" t="s">
        <v>11</v>
      </c>
      <c r="D3" s="10" t="n">
        <v>2231</v>
      </c>
      <c r="E3" s="11" t="n">
        <f aca="false">IF(C20&lt;=25%,D20,MIN(E20:F20))</f>
        <v>1.29</v>
      </c>
      <c r="F3" s="11" t="n">
        <f aca="false">MIN(H3:H17)</f>
        <v>0.74</v>
      </c>
      <c r="G3" s="12" t="s">
        <v>12</v>
      </c>
      <c r="H3" s="13" t="n">
        <v>1.46</v>
      </c>
      <c r="I3" s="14" t="n">
        <f aca="false">IF(H3="","",(IF($C$20&lt;25%,"N/A",IF(H3&lt;=($D$20+$A$20),H3,"Descartado"))))</f>
        <v>1.46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1.46</v>
      </c>
      <c r="I4" s="14" t="n">
        <f aca="false">IF(H4="","",(IF($C$20&lt;25%,"N/A",IF(H4&lt;=($D$20+$A$20),H4,"Descartado"))))</f>
        <v>1.46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0.84</v>
      </c>
      <c r="I5" s="14" t="n">
        <f aca="false">IF(H5="","",(IF($C$20&lt;25%,"N/A",IF(H5&lt;=($D$20+$A$20),H5,"Descartado"))))</f>
        <v>0.84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1.43</v>
      </c>
      <c r="I6" s="14" t="n">
        <f aca="false">IF(H6="","",(IF($C$20&lt;25%,"N/A",IF(H6&lt;=($D$20+$A$20),H6,"Descartado"))))</f>
        <v>1.43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1.46</v>
      </c>
      <c r="I7" s="14" t="n">
        <f aca="false">IF(H7="","",(IF($C$20&lt;25%,"N/A",IF(H7&lt;=($D$20+$A$20),H7,"Descartado"))))</f>
        <v>1.46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1.35</v>
      </c>
      <c r="I8" s="14" t="n">
        <f aca="false">IF(H8="","",(IF($C$20&lt;25%,"N/A",IF(H8&lt;=($D$20+$A$20),H8,"Descartado"))))</f>
        <v>1.35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1.46</v>
      </c>
      <c r="I9" s="14" t="n">
        <f aca="false">IF(H9="","",(IF($C$20&lt;25%,"N/A",IF(H9&lt;=($D$20+$A$20),H9,"Descartado"))))</f>
        <v>1.46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0.74</v>
      </c>
      <c r="I11" s="14" t="n">
        <f aca="false">IF(H11="","",(IF($C$20&lt;25%,"N/A",IF(H11&lt;=($D$20+$A$20),H11,"Descartado"))))</f>
        <v>0.74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1.37</v>
      </c>
      <c r="I12" s="14" t="n">
        <f aca="false">IF(H12="","",(IF($C$20&lt;25%,"N/A",IF(H12&lt;=($D$20+$A$20),H12,"Descartado"))))</f>
        <v>1.37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32.877542419645</v>
      </c>
      <c r="B20" s="25" t="n">
        <f aca="false">COUNT(H3:H17)</f>
        <v>10</v>
      </c>
      <c r="C20" s="26" t="n">
        <f aca="false">IF(B20&lt;2,"N/A",(A20/D20))</f>
        <v>2.81485808387371</v>
      </c>
      <c r="D20" s="27" t="n">
        <f aca="false">ROUND(AVERAGE(H3:H17),2)</f>
        <v>11.68</v>
      </c>
      <c r="E20" s="28" t="n">
        <f aca="false">IFERROR(ROUND(IF(B20&lt;2,"N/A",(IF(C20&lt;=25%,"N/A",AVERAGE(I3:I17)))),2),"N/A")</f>
        <v>1.29</v>
      </c>
      <c r="F20" s="28" t="n">
        <f aca="false">ROUND(MEDIAN(H3:H17),2)</f>
        <v>1.45</v>
      </c>
      <c r="G20" s="29" t="str">
        <f aca="false">INDEX(G3:G17,MATCH(H20,H3:H17,0))</f>
        <v>16.492.097/0001-37 L F OLIVEIRA CONSTRUCOES EIRELI</v>
      </c>
      <c r="H20" s="30" t="n">
        <f aca="false">MIN(H3:H17)</f>
        <v>0.74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1.29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2877.99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183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184</v>
      </c>
      <c r="C3" s="9" t="s">
        <v>11</v>
      </c>
      <c r="D3" s="10" t="n">
        <v>77</v>
      </c>
      <c r="E3" s="11" t="n">
        <f aca="false">IF(C20&lt;=25%,D20,MIN(E20:F20))</f>
        <v>22.79</v>
      </c>
      <c r="F3" s="11" t="n">
        <f aca="false">MIN(H3:H17)</f>
        <v>3.63</v>
      </c>
      <c r="G3" s="12" t="s">
        <v>12</v>
      </c>
      <c r="H3" s="13" t="n">
        <v>30.71</v>
      </c>
      <c r="I3" s="14" t="n">
        <f aca="false">IF(H3="","",(IF($C$20&lt;25%,"N/A",IF(H3&lt;=($D$20+$A$20),H3,"Descartado"))))</f>
        <v>30.71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37.46</v>
      </c>
      <c r="I4" s="14" t="n">
        <f aca="false">IF(H4="","",(IF($C$20&lt;25%,"N/A",IF(H4&lt;=($D$20+$A$20),H4,"Descartado"))))</f>
        <v>37.46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3.68</v>
      </c>
      <c r="I5" s="14" t="n">
        <f aca="false">IF(H5="","",(IF($C$20&lt;25%,"N/A",IF(H5&lt;=($D$20+$A$20),H5,"Descartado"))))</f>
        <v>3.68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37.36</v>
      </c>
      <c r="I6" s="14" t="n">
        <f aca="false">IF(H6="","",(IF($C$20&lt;25%,"N/A",IF(H6&lt;=($D$20+$A$20),H6,"Descartado"))))</f>
        <v>37.36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37.46</v>
      </c>
      <c r="I7" s="14" t="n">
        <f aca="false">IF(H7="","",(IF($C$20&lt;25%,"N/A",IF(H7&lt;=($D$20+$A$20),H7,"Descartado"))))</f>
        <v>37.46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3.67</v>
      </c>
      <c r="I8" s="14" t="n">
        <f aca="false">IF(H8="","",(IF($C$20&lt;25%,"N/A",IF(H8&lt;=($D$20+$A$20),H8,"Descartado"))))</f>
        <v>3.67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37.46</v>
      </c>
      <c r="I9" s="14" t="n">
        <f aca="false">IF(H9="","",(IF($C$20&lt;25%,"N/A",IF(H9&lt;=($D$20+$A$20),H9,"Descartado"))))</f>
        <v>37.46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13.68</v>
      </c>
      <c r="I11" s="14" t="n">
        <f aca="false">IF(H11="","",(IF($C$20&lt;25%,"N/A",IF(H11&lt;=($D$20+$A$20),H11,"Descartado"))))</f>
        <v>13.68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3.63</v>
      </c>
      <c r="I12" s="14" t="n">
        <f aca="false">IF(H12="","",(IF($C$20&lt;25%,"N/A",IF(H12&lt;=($D$20+$A$20),H12,"Descartado"))))</f>
        <v>3.63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30.2235901977982</v>
      </c>
      <c r="B20" s="25" t="n">
        <f aca="false">COUNT(H3:H17)</f>
        <v>10</v>
      </c>
      <c r="C20" s="26" t="n">
        <f aca="false">IF(B20&lt;2,"N/A",(A20/D20))</f>
        <v>0.973698137815664</v>
      </c>
      <c r="D20" s="27" t="n">
        <f aca="false">ROUND(AVERAGE(H3:H17),2)</f>
        <v>31.04</v>
      </c>
      <c r="E20" s="28" t="n">
        <f aca="false">IFERROR(ROUND(IF(B20&lt;2,"N/A",(IF(C20&lt;=25%,"N/A",AVERAGE(I3:I17)))),2),"N/A")</f>
        <v>22.79</v>
      </c>
      <c r="F20" s="28" t="n">
        <f aca="false">ROUND(MEDIAN(H3:H17),2)</f>
        <v>34.04</v>
      </c>
      <c r="G20" s="29" t="str">
        <f aca="false">INDEX(G3:G17,MATCH(H20,H3:H17,0))</f>
        <v>12.839.383/0001-75 ALESSANDRO DE SIQUEIRA SANTOS</v>
      </c>
      <c r="H20" s="30" t="n">
        <f aca="false">MIN(H3:H17)</f>
        <v>3.63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22.79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1754.83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185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186</v>
      </c>
      <c r="C3" s="9" t="s">
        <v>11</v>
      </c>
      <c r="D3" s="10" t="n">
        <v>465</v>
      </c>
      <c r="E3" s="11" t="n">
        <f aca="false">IF(C20&lt;=25%,D20,MIN(E20:F20))</f>
        <v>7.65</v>
      </c>
      <c r="F3" s="11" t="n">
        <f aca="false">MIN(H3:H17)</f>
        <v>4.21</v>
      </c>
      <c r="G3" s="12" t="s">
        <v>12</v>
      </c>
      <c r="H3" s="13" t="n">
        <v>7.45</v>
      </c>
      <c r="I3" s="14" t="n">
        <f aca="false">IF(H3="","",(IF($C$20&lt;25%,"N/A",IF(H3&lt;=($D$20+$A$20),H3,"Descartado"))))</f>
        <v>7.45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9.09</v>
      </c>
      <c r="I4" s="14" t="n">
        <f aca="false">IF(H4="","",(IF($C$20&lt;25%,"N/A",IF(H4&lt;=($D$20+$A$20),H4,"Descartado"))))</f>
        <v>9.09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5.26</v>
      </c>
      <c r="I5" s="14" t="n">
        <f aca="false">IF(H5="","",(IF($C$20&lt;25%,"N/A",IF(H5&lt;=($D$20+$A$20),H5,"Descartado"))))</f>
        <v>5.26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9.05</v>
      </c>
      <c r="I6" s="14" t="n">
        <f aca="false">IF(H6="","",(IF($C$20&lt;25%,"N/A",IF(H6&lt;=($D$20+$A$20),H6,"Descartado"))))</f>
        <v>9.05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9.09</v>
      </c>
      <c r="I7" s="14" t="n">
        <f aca="false">IF(H7="","",(IF($C$20&lt;25%,"N/A",IF(H7&lt;=($D$20+$A$20),H7,"Descartado"))))</f>
        <v>9.09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7.34</v>
      </c>
      <c r="I8" s="14" t="n">
        <f aca="false">IF(H8="","",(IF($C$20&lt;25%,"N/A",IF(H8&lt;=($D$20+$A$20),H8,"Descartado"))))</f>
        <v>7.34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9.09</v>
      </c>
      <c r="I9" s="14" t="n">
        <f aca="false">IF(H9="","",(IF($C$20&lt;25%,"N/A",IF(H9&lt;=($D$20+$A$20),H9,"Descartado"))))</f>
        <v>9.09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4.21</v>
      </c>
      <c r="I11" s="14" t="n">
        <f aca="false">IF(H11="","",(IF($C$20&lt;25%,"N/A",IF(H11&lt;=($D$20+$A$20),H11,"Descartado"))))</f>
        <v>4.21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8.31</v>
      </c>
      <c r="I12" s="14" t="n">
        <f aca="false">IF(H12="","",(IF($C$20&lt;25%,"N/A",IF(H12&lt;=($D$20+$A$20),H12,"Descartado"))))</f>
        <v>8.31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30.909727415312</v>
      </c>
      <c r="B20" s="25" t="n">
        <f aca="false">COUNT(H3:H17)</f>
        <v>10</v>
      </c>
      <c r="C20" s="26" t="n">
        <f aca="false">IF(B20&lt;2,"N/A",(A20/D20))</f>
        <v>1.7754007705521</v>
      </c>
      <c r="D20" s="27" t="n">
        <f aca="false">ROUND(AVERAGE(H3:H17),2)</f>
        <v>17.41</v>
      </c>
      <c r="E20" s="28" t="n">
        <f aca="false">IFERROR(ROUND(IF(B20&lt;2,"N/A",(IF(C20&lt;=25%,"N/A",AVERAGE(I3:I17)))),2),"N/A")</f>
        <v>7.65</v>
      </c>
      <c r="F20" s="28" t="n">
        <f aca="false">ROUND(MEDIAN(H3:H17),2)</f>
        <v>8.68</v>
      </c>
      <c r="G20" s="29" t="str">
        <f aca="false">INDEX(G3:G17,MATCH(H20,H3:H17,0))</f>
        <v>16.492.097/0001-37 L F OLIVEIRA CONSTRUCOES EIRELI</v>
      </c>
      <c r="H20" s="30" t="n">
        <f aca="false">MIN(H3:H17)</f>
        <v>4.21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7.65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3557.25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187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188</v>
      </c>
      <c r="C3" s="9" t="s">
        <v>11</v>
      </c>
      <c r="D3" s="10" t="n">
        <v>420</v>
      </c>
      <c r="E3" s="11" t="n">
        <f aca="false">IF(C20&lt;=25%,D20,MIN(E20:F20))</f>
        <v>3.74</v>
      </c>
      <c r="F3" s="11" t="n">
        <f aca="false">MIN(H3:H17)</f>
        <v>1.58</v>
      </c>
      <c r="G3" s="12" t="s">
        <v>12</v>
      </c>
      <c r="H3" s="13" t="n">
        <v>4.17</v>
      </c>
      <c r="I3" s="14" t="n">
        <f aca="false">IF(H3="","",(IF($C$20&lt;25%,"N/A",IF(H3&lt;=($D$20+$A$20),H3,"Descartado"))))</f>
        <v>4.17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4.17</v>
      </c>
      <c r="I4" s="14" t="n">
        <f aca="false">IF(H4="","",(IF($C$20&lt;25%,"N/A",IF(H4&lt;=($D$20+$A$20),H4,"Descartado"))))</f>
        <v>4.17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3.75</v>
      </c>
      <c r="I5" s="14" t="n">
        <f aca="false">IF(H5="","",(IF($C$20&lt;25%,"N/A",IF(H5&lt;=($D$20+$A$20),H5,"Descartado"))))</f>
        <v>3.75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4.15</v>
      </c>
      <c r="I6" s="14" t="n">
        <f aca="false">IF(H6="","",(IF($C$20&lt;25%,"N/A",IF(H6&lt;=($D$20+$A$20),H6,"Descartado"))))</f>
        <v>4.15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4.17</v>
      </c>
      <c r="I7" s="14" t="n">
        <f aca="false">IF(H7="","",(IF($C$20&lt;25%,"N/A",IF(H7&lt;=($D$20+$A$20),H7,"Descartado"))))</f>
        <v>4.17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3.73</v>
      </c>
      <c r="I8" s="14" t="n">
        <f aca="false">IF(H8="","",(IF($C$20&lt;25%,"N/A",IF(H8&lt;=($D$20+$A$20),H8,"Descartado"))))</f>
        <v>3.73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4.17</v>
      </c>
      <c r="I9" s="14" t="n">
        <f aca="false">IF(H9="","",(IF($C$20&lt;25%,"N/A",IF(H9&lt;=($D$20+$A$20),H9,"Descartado"))))</f>
        <v>4.17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1.58</v>
      </c>
      <c r="I11" s="14" t="n">
        <f aca="false">IF(H11="","",(IF($C$20&lt;25%,"N/A",IF(H11&lt;=($D$20+$A$20),H11,"Descartado"))))</f>
        <v>1.58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3.73</v>
      </c>
      <c r="I12" s="14" t="n">
        <f aca="false">IF(H12="","",(IF($C$20&lt;25%,"N/A",IF(H12&lt;=($D$20+$A$20),H12,"Descartado"))))</f>
        <v>3.73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32.1113299665745</v>
      </c>
      <c r="B20" s="25" t="n">
        <f aca="false">COUNT(H3:H17)</f>
        <v>10</v>
      </c>
      <c r="C20" s="26" t="n">
        <f aca="false">IF(B20&lt;2,"N/A",(A20/D20))</f>
        <v>2.31183081112847</v>
      </c>
      <c r="D20" s="27" t="n">
        <f aca="false">ROUND(AVERAGE(H3:H17),2)</f>
        <v>13.89</v>
      </c>
      <c r="E20" s="28" t="n">
        <f aca="false">IFERROR(ROUND(IF(B20&lt;2,"N/A",(IF(C20&lt;=25%,"N/A",AVERAGE(I3:I17)))),2),"N/A")</f>
        <v>3.74</v>
      </c>
      <c r="F20" s="28" t="n">
        <f aca="false">ROUND(MEDIAN(H3:H17),2)</f>
        <v>4.16</v>
      </c>
      <c r="G20" s="29" t="str">
        <f aca="false">INDEX(G3:G17,MATCH(H20,H3:H17,0))</f>
        <v>16.492.097/0001-37 L F OLIVEIRA CONSTRUCOES EIRELI</v>
      </c>
      <c r="H20" s="30" t="n">
        <f aca="false">MIN(H3:H17)</f>
        <v>1.58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3.74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1570.8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189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190</v>
      </c>
      <c r="C3" s="9" t="s">
        <v>11</v>
      </c>
      <c r="D3" s="10" t="n">
        <v>75</v>
      </c>
      <c r="E3" s="11" t="n">
        <f aca="false">IF(C20&lt;=25%,D20,MIN(E20:F20))</f>
        <v>18.3</v>
      </c>
      <c r="F3" s="11" t="n">
        <f aca="false">MIN(H3:H17)</f>
        <v>5.26</v>
      </c>
      <c r="G3" s="12" t="s">
        <v>12</v>
      </c>
      <c r="H3" s="13" t="n">
        <v>19.11</v>
      </c>
      <c r="I3" s="14" t="n">
        <f aca="false">IF(H3="","",(IF($C$20&lt;25%,"N/A",IF(H3&lt;=($D$20+$A$20),H3,"Descartado"))))</f>
        <v>19.11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23.31</v>
      </c>
      <c r="I4" s="14" t="n">
        <f aca="false">IF(H4="","",(IF($C$20&lt;25%,"N/A",IF(H4&lt;=($D$20+$A$20),H4,"Descartado"))))</f>
        <v>23.31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5.26</v>
      </c>
      <c r="I5" s="14" t="n">
        <f aca="false">IF(H5="","",(IF($C$20&lt;25%,"N/A",IF(H5&lt;=($D$20+$A$20),H5,"Descartado"))))</f>
        <v>5.26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23.26</v>
      </c>
      <c r="I6" s="14" t="n">
        <f aca="false">IF(H6="","",(IF($C$20&lt;25%,"N/A",IF(H6&lt;=($D$20+$A$20),H6,"Descartado"))))</f>
        <v>23.26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23.31</v>
      </c>
      <c r="I7" s="14" t="n">
        <f aca="false">IF(H7="","",(IF($C$20&lt;25%,"N/A",IF(H7&lt;=($D$20+$A$20),H7,"Descartado"))))</f>
        <v>23.31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16.84</v>
      </c>
      <c r="I8" s="14" t="n">
        <f aca="false">IF(H8="","",(IF($C$20&lt;25%,"N/A",IF(H8&lt;=($D$20+$A$20),H8,"Descartado"))))</f>
        <v>16.84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23.31</v>
      </c>
      <c r="I9" s="14" t="n">
        <f aca="false">IF(H9="","",(IF($C$20&lt;25%,"N/A",IF(H9&lt;=($D$20+$A$20),H9,"Descartado"))))</f>
        <v>23.31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9.47</v>
      </c>
      <c r="I11" s="14" t="n">
        <f aca="false">IF(H11="","",(IF($C$20&lt;25%,"N/A",IF(H11&lt;=($D$20+$A$20),H11,"Descartado"))))</f>
        <v>9.47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20.84</v>
      </c>
      <c r="I12" s="14" t="n">
        <f aca="false">IF(H12="","",(IF($C$20&lt;25%,"N/A",IF(H12&lt;=($D$20+$A$20),H12,"Descartado"))))</f>
        <v>20.84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28.2080564535894</v>
      </c>
      <c r="B20" s="25" t="n">
        <f aca="false">COUNT(H3:H17)</f>
        <v>10</v>
      </c>
      <c r="C20" s="26" t="n">
        <f aca="false">IF(B20&lt;2,"N/A",(A20/D20))</f>
        <v>1.04474283161442</v>
      </c>
      <c r="D20" s="27" t="n">
        <f aca="false">ROUND(AVERAGE(H3:H17),2)</f>
        <v>27</v>
      </c>
      <c r="E20" s="28" t="n">
        <f aca="false">IFERROR(ROUND(IF(B20&lt;2,"N/A",(IF(C20&lt;=25%,"N/A",AVERAGE(I3:I17)))),2),"N/A")</f>
        <v>18.3</v>
      </c>
      <c r="F20" s="28" t="n">
        <f aca="false">ROUND(MEDIAN(H3:H17),2)</f>
        <v>22.05</v>
      </c>
      <c r="G20" s="29" t="str">
        <f aca="false">INDEX(G3:G17,MATCH(H20,H3:H17,0))</f>
        <v>19.827.650/0001-33 LEITE &amp; LIMA LTDA</v>
      </c>
      <c r="H20" s="30" t="n">
        <f aca="false">MIN(H3:H17)</f>
        <v>5.26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18.3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1372.5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191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192</v>
      </c>
      <c r="C3" s="9" t="s">
        <v>11</v>
      </c>
      <c r="D3" s="10" t="n">
        <v>270</v>
      </c>
      <c r="E3" s="11" t="n">
        <f aca="false">IF(C20&lt;=25%,D20,MIN(E20:F20))</f>
        <v>12.99</v>
      </c>
      <c r="F3" s="11" t="n">
        <f aca="false">MIN(H3:H17)</f>
        <v>5.26</v>
      </c>
      <c r="G3" s="12" t="s">
        <v>12</v>
      </c>
      <c r="H3" s="13" t="n">
        <v>13.53</v>
      </c>
      <c r="I3" s="14" t="n">
        <f aca="false">IF(H3="","",(IF($C$20&lt;25%,"N/A",IF(H3&lt;=($D$20+$A$20),H3,"Descartado"))))</f>
        <v>13.53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16.5</v>
      </c>
      <c r="I4" s="14" t="n">
        <f aca="false">IF(H4="","",(IF($C$20&lt;25%,"N/A",IF(H4&lt;=($D$20+$A$20),H4,"Descartado"))))</f>
        <v>16.5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5.26</v>
      </c>
      <c r="I5" s="14" t="n">
        <f aca="false">IF(H5="","",(IF($C$20&lt;25%,"N/A",IF(H5&lt;=($D$20+$A$20),H5,"Descartado"))))</f>
        <v>5.26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16.45</v>
      </c>
      <c r="I6" s="14" t="n">
        <f aca="false">IF(H6="","",(IF($C$20&lt;25%,"N/A",IF(H6&lt;=($D$20+$A$20),H6,"Descartado"))))</f>
        <v>16.45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16.5</v>
      </c>
      <c r="I7" s="14" t="n">
        <f aca="false">IF(H7="","",(IF($C$20&lt;25%,"N/A",IF(H7&lt;=($D$20+$A$20),H7,"Descartado"))))</f>
        <v>16.5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12.31</v>
      </c>
      <c r="I8" s="14" t="n">
        <f aca="false">IF(H8="","",(IF($C$20&lt;25%,"N/A",IF(H8&lt;=($D$20+$A$20),H8,"Descartado"))))</f>
        <v>12.31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16.5</v>
      </c>
      <c r="I9" s="14" t="n">
        <f aca="false">IF(H9="","",(IF($C$20&lt;25%,"N/A",IF(H9&lt;=($D$20+$A$20),H9,"Descartado"))))</f>
        <v>16.5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5.26</v>
      </c>
      <c r="I11" s="14" t="n">
        <f aca="false">IF(H11="","",(IF($C$20&lt;25%,"N/A",IF(H11&lt;=($D$20+$A$20),H11,"Descartado"))))</f>
        <v>5.26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14.63</v>
      </c>
      <c r="I12" s="14" t="n">
        <f aca="false">IF(H12="","",(IF($C$20&lt;25%,"N/A",IF(H12&lt;=($D$20+$A$20),H12,"Descartado"))))</f>
        <v>14.63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29.4996129729791</v>
      </c>
      <c r="B20" s="25" t="n">
        <f aca="false">COUNT(H3:H17)</f>
        <v>10</v>
      </c>
      <c r="C20" s="26" t="n">
        <f aca="false">IF(B20&lt;2,"N/A",(A20/D20))</f>
        <v>1.32761534531859</v>
      </c>
      <c r="D20" s="27" t="n">
        <f aca="false">ROUND(AVERAGE(H3:H17),2)</f>
        <v>22.22</v>
      </c>
      <c r="E20" s="28" t="n">
        <f aca="false">IFERROR(ROUND(IF(B20&lt;2,"N/A",(IF(C20&lt;=25%,"N/A",AVERAGE(I3:I17)))),2),"N/A")</f>
        <v>12.99</v>
      </c>
      <c r="F20" s="28" t="n">
        <f aca="false">ROUND(MEDIAN(H3:H17),2)</f>
        <v>15.54</v>
      </c>
      <c r="G20" s="29" t="str">
        <f aca="false">INDEX(G3:G17,MATCH(H20,H3:H17,0))</f>
        <v>19.827.650/0001-33 LEITE &amp; LIMA LTDA</v>
      </c>
      <c r="H20" s="30" t="n">
        <f aca="false">MIN(H3:H17)</f>
        <v>5.26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12.99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3507.3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193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194</v>
      </c>
      <c r="C3" s="9" t="s">
        <v>11</v>
      </c>
      <c r="D3" s="10" t="n">
        <v>3078</v>
      </c>
      <c r="E3" s="11" t="n">
        <f aca="false">IF(C20&lt;=25%,D20,MIN(E20:F20))</f>
        <v>0.28</v>
      </c>
      <c r="F3" s="11" t="n">
        <f aca="false">MIN(H3:H17)</f>
        <v>0.21</v>
      </c>
      <c r="G3" s="12" t="s">
        <v>12</v>
      </c>
      <c r="H3" s="13" t="n">
        <v>0.31</v>
      </c>
      <c r="I3" s="14" t="n">
        <f aca="false">IF(H3="","",(IF($C$20&lt;25%,"N/A",IF(H3&lt;=($D$20+$A$20),H3,"Descartado"))))</f>
        <v>0.31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0.31</v>
      </c>
      <c r="I4" s="14" t="n">
        <f aca="false">IF(H4="","",(IF($C$20&lt;25%,"N/A",IF(H4&lt;=($D$20+$A$20),H4,"Descartado"))))</f>
        <v>0.31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0.21</v>
      </c>
      <c r="I5" s="14" t="n">
        <f aca="false">IF(H5="","",(IF($C$20&lt;25%,"N/A",IF(H5&lt;=($D$20+$A$20),H5,"Descartado"))))</f>
        <v>0.21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0.28</v>
      </c>
      <c r="I6" s="14" t="n">
        <f aca="false">IF(H6="","",(IF($C$20&lt;25%,"N/A",IF(H6&lt;=($D$20+$A$20),H6,"Descartado"))))</f>
        <v>0.28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0.31</v>
      </c>
      <c r="I7" s="14" t="n">
        <f aca="false">IF(H7="","",(IF($C$20&lt;25%,"N/A",IF(H7&lt;=($D$20+$A$20),H7,"Descartado"))))</f>
        <v>0.31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0.26</v>
      </c>
      <c r="I8" s="14" t="n">
        <f aca="false">IF(H8="","",(IF($C$20&lt;25%,"N/A",IF(H8&lt;=($D$20+$A$20),H8,"Descartado"))))</f>
        <v>0.26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0.31</v>
      </c>
      <c r="I9" s="14" t="n">
        <f aca="false">IF(H9="","",(IF($C$20&lt;25%,"N/A",IF(H9&lt;=($D$20+$A$20),H9,"Descartado"))))</f>
        <v>0.31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0.26</v>
      </c>
      <c r="I11" s="14" t="n">
        <f aca="false">IF(H11="","",(IF($C$20&lt;25%,"N/A",IF(H11&lt;=($D$20+$A$20),H11,"Descartado"))))</f>
        <v>0.26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0.26</v>
      </c>
      <c r="I12" s="14" t="n">
        <f aca="false">IF(H12="","",(IF($C$20&lt;25%,"N/A",IF(H12&lt;=($D$20+$A$20),H12,"Descartado"))))</f>
        <v>0.26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33.1947961785177</v>
      </c>
      <c r="B20" s="25" t="n">
        <f aca="false">COUNT(H3:H17)</f>
        <v>10</v>
      </c>
      <c r="C20" s="26" t="n">
        <f aca="false">IF(B20&lt;2,"N/A",(A20/D20))</f>
        <v>3.07929463622613</v>
      </c>
      <c r="D20" s="27" t="n">
        <f aca="false">ROUND(AVERAGE(H3:H17),2)</f>
        <v>10.78</v>
      </c>
      <c r="E20" s="28" t="n">
        <f aca="false">IFERROR(ROUND(IF(B20&lt;2,"N/A",(IF(C20&lt;=25%,"N/A",AVERAGE(I3:I17)))),2),"N/A")</f>
        <v>0.28</v>
      </c>
      <c r="F20" s="28" t="n">
        <f aca="false">ROUND(MEDIAN(H3:H17),2)</f>
        <v>0.3</v>
      </c>
      <c r="G20" s="29" t="str">
        <f aca="false">INDEX(G3:G17,MATCH(H20,H3:H17,0))</f>
        <v>19.827.650/0001-33 LEITE &amp; LIMA LTDA</v>
      </c>
      <c r="H20" s="30" t="n">
        <f aca="false">MIN(H3:H17)</f>
        <v>0.21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0.28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861.84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195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196</v>
      </c>
      <c r="C3" s="9" t="s">
        <v>11</v>
      </c>
      <c r="D3" s="10" t="n">
        <v>438</v>
      </c>
      <c r="E3" s="11" t="n">
        <f aca="false">IF(C20&lt;=25%,D20,MIN(E20:F20))</f>
        <v>7.5</v>
      </c>
      <c r="F3" s="11" t="n">
        <f aca="false">MIN(H3:H17)</f>
        <v>4.47</v>
      </c>
      <c r="G3" s="12" t="s">
        <v>12</v>
      </c>
      <c r="H3" s="13" t="n">
        <v>8.52</v>
      </c>
      <c r="I3" s="14" t="n">
        <f aca="false">IF(H3="","",(IF($C$20&lt;25%,"N/A",IF(H3&lt;=($D$20+$A$20),H3,"Descartado"))))</f>
        <v>8.52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8.44</v>
      </c>
      <c r="I4" s="14" t="n">
        <f aca="false">IF(H4="","",(IF($C$20&lt;25%,"N/A",IF(H4&lt;=($D$20+$A$20),H4,"Descartado"))))</f>
        <v>8.44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5.26</v>
      </c>
      <c r="I5" s="14" t="n">
        <f aca="false">IF(H5="","",(IF($C$20&lt;25%,"N/A",IF(H5&lt;=($D$20+$A$20),H5,"Descartado"))))</f>
        <v>5.26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7.31</v>
      </c>
      <c r="I6" s="14" t="n">
        <f aca="false">IF(H6="","",(IF($C$20&lt;25%,"N/A",IF(H6&lt;=($D$20+$A$20),H6,"Descartado"))))</f>
        <v>7.31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8.88</v>
      </c>
      <c r="I7" s="14" t="n">
        <f aca="false">IF(H7="","",(IF($C$20&lt;25%,"N/A",IF(H7&lt;=($D$20+$A$20),H7,"Descartado"))))</f>
        <v>8.88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8.88</v>
      </c>
      <c r="I8" s="14" t="n">
        <f aca="false">IF(H8="","",(IF($C$20&lt;25%,"N/A",IF(H8&lt;=($D$20+$A$20),H8,"Descartado"))))</f>
        <v>8.88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8.88</v>
      </c>
      <c r="I9" s="14" t="n">
        <f aca="false">IF(H9="","",(IF($C$20&lt;25%,"N/A",IF(H9&lt;=($D$20+$A$20),H9,"Descartado"))))</f>
        <v>8.88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4.47</v>
      </c>
      <c r="I11" s="14" t="n">
        <f aca="false">IF(H11="","",(IF($C$20&lt;25%,"N/A",IF(H11&lt;=($D$20+$A$20),H11,"Descartado"))))</f>
        <v>4.47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6.84</v>
      </c>
      <c r="I12" s="14" t="n">
        <f aca="false">IF(H12="","",(IF($C$20&lt;25%,"N/A",IF(H12&lt;=($D$20+$A$20),H12,"Descartado"))))</f>
        <v>6.84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30.9520320819167</v>
      </c>
      <c r="B20" s="25" t="n">
        <f aca="false">COUNT(H3:H17)</f>
        <v>10</v>
      </c>
      <c r="C20" s="26" t="n">
        <f aca="false">IF(B20&lt;2,"N/A",(A20/D20))</f>
        <v>1.79224273780641</v>
      </c>
      <c r="D20" s="27" t="n">
        <f aca="false">ROUND(AVERAGE(H3:H17),2)</f>
        <v>17.27</v>
      </c>
      <c r="E20" s="28" t="n">
        <f aca="false">IFERROR(ROUND(IF(B20&lt;2,"N/A",(IF(C20&lt;=25%,"N/A",AVERAGE(I3:I17)))),2),"N/A")</f>
        <v>7.5</v>
      </c>
      <c r="F20" s="28" t="n">
        <f aca="false">ROUND(MEDIAN(H3:H17),2)</f>
        <v>8.48</v>
      </c>
      <c r="G20" s="29" t="str">
        <f aca="false">INDEX(G3:G17,MATCH(H20,H3:H17,0))</f>
        <v>16.492.097/0001-37 L F OLIVEIRA CONSTRUCOES EIRELI</v>
      </c>
      <c r="H20" s="30" t="n">
        <f aca="false">MIN(H3:H17)</f>
        <v>4.47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7.5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3285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197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198</v>
      </c>
      <c r="C3" s="9" t="s">
        <v>11</v>
      </c>
      <c r="D3" s="10" t="n">
        <v>132</v>
      </c>
      <c r="E3" s="11" t="n">
        <f aca="false">IF(C20&lt;=25%,D20,MIN(E20:F20))</f>
        <v>9.17</v>
      </c>
      <c r="F3" s="11" t="n">
        <f aca="false">MIN(H3:H17)</f>
        <v>5.26</v>
      </c>
      <c r="G3" s="12" t="s">
        <v>12</v>
      </c>
      <c r="H3" s="13" t="n">
        <v>11.06</v>
      </c>
      <c r="I3" s="14" t="n">
        <f aca="false">IF(H3="","",(IF($C$20&lt;25%,"N/A",IF(H3&lt;=($D$20+$A$20),H3,"Descartado"))))</f>
        <v>11.06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10.56</v>
      </c>
      <c r="I4" s="14" t="n">
        <f aca="false">IF(H4="","",(IF($C$20&lt;25%,"N/A",IF(H4&lt;=($D$20+$A$20),H4,"Descartado"))))</f>
        <v>10.56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5.26</v>
      </c>
      <c r="I5" s="14" t="n">
        <f aca="false">IF(H5="","",(IF($C$20&lt;25%,"N/A",IF(H5&lt;=($D$20+$A$20),H5,"Descartado"))))</f>
        <v>5.26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7.31</v>
      </c>
      <c r="I6" s="14" t="n">
        <f aca="false">IF(H6="","",(IF($C$20&lt;25%,"N/A",IF(H6&lt;=($D$20+$A$20),H6,"Descartado"))))</f>
        <v>7.31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11.54</v>
      </c>
      <c r="I7" s="14" t="n">
        <f aca="false">IF(H7="","",(IF($C$20&lt;25%,"N/A",IF(H7&lt;=($D$20+$A$20),H7,"Descartado"))))</f>
        <v>11.54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11.54</v>
      </c>
      <c r="I8" s="14" t="n">
        <f aca="false">IF(H8="","",(IF($C$20&lt;25%,"N/A",IF(H8&lt;=($D$20+$A$20),H8,"Descartado"))))</f>
        <v>11.54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11.54</v>
      </c>
      <c r="I9" s="14" t="n">
        <f aca="false">IF(H9="","",(IF($C$20&lt;25%,"N/A",IF(H9&lt;=($D$20+$A$20),H9,"Descartado"))))</f>
        <v>11.54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105.26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5.26</v>
      </c>
      <c r="I11" s="14" t="n">
        <f aca="false">IF(H11="","",(IF($C$20&lt;25%,"N/A",IF(H11&lt;=($D$20+$A$20),H11,"Descartado"))))</f>
        <v>5.26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8.42</v>
      </c>
      <c r="I12" s="14" t="n">
        <f aca="false">IF(H12="","",(IF($C$20&lt;25%,"N/A",IF(H12&lt;=($D$20+$A$20),H12,"Descartado"))))</f>
        <v>8.42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30.4916765509686</v>
      </c>
      <c r="B20" s="25" t="n">
        <f aca="false">COUNT(H3:H17)</f>
        <v>10</v>
      </c>
      <c r="C20" s="26" t="n">
        <f aca="false">IF(B20&lt;2,"N/A",(A20/D20))</f>
        <v>1.62362494946585</v>
      </c>
      <c r="D20" s="27" t="n">
        <f aca="false">ROUND(AVERAGE(H3:H17),2)</f>
        <v>18.78</v>
      </c>
      <c r="E20" s="28" t="n">
        <f aca="false">IFERROR(ROUND(IF(B20&lt;2,"N/A",(IF(C20&lt;=25%,"N/A",AVERAGE(I3:I17)))),2),"N/A")</f>
        <v>9.17</v>
      </c>
      <c r="F20" s="28" t="n">
        <f aca="false">ROUND(MEDIAN(H3:H17),2)</f>
        <v>10.81</v>
      </c>
      <c r="G20" s="29" t="str">
        <f aca="false">INDEX(G3:G17,MATCH(H20,H3:H17,0))</f>
        <v>19.827.650/0001-33 LEITE &amp; LIMA LTDA</v>
      </c>
      <c r="H20" s="30" t="n">
        <f aca="false">MIN(H3:H17)</f>
        <v>5.26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9.17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1210.44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199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200</v>
      </c>
      <c r="C3" s="9" t="s">
        <v>11</v>
      </c>
      <c r="D3" s="10" t="n">
        <v>703</v>
      </c>
      <c r="E3" s="11" t="n">
        <f aca="false">IF(C20&lt;=25%,D20,MIN(E20:F20))</f>
        <v>1.54</v>
      </c>
      <c r="F3" s="11" t="n">
        <f aca="false">MIN(H3:H17)</f>
        <v>0.53</v>
      </c>
      <c r="G3" s="12" t="s">
        <v>12</v>
      </c>
      <c r="H3" s="13" t="n">
        <v>1.62</v>
      </c>
      <c r="I3" s="14" t="n">
        <f aca="false">IF(H3="","",(IF($C$20&lt;25%,"N/A",IF(H3&lt;=($D$20+$A$20),H3,"Descartado"))))</f>
        <v>1.62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1.49</v>
      </c>
      <c r="I4" s="14" t="n">
        <f aca="false">IF(H4="","",(IF($C$20&lt;25%,"N/A",IF(H4&lt;=($D$20+$A$20),H4,"Descartado"))))</f>
        <v>1.49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0.53</v>
      </c>
      <c r="I5" s="14" t="n">
        <f aca="false">IF(H5="","",(IF($C$20&lt;25%,"N/A",IF(H5&lt;=($D$20+$A$20),H5,"Descartado"))))</f>
        <v>0.53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1.39</v>
      </c>
      <c r="I6" s="14" t="n">
        <f aca="false">IF(H6="","",(IF($C$20&lt;25%,"N/A",IF(H6&lt;=($D$20+$A$20),H6,"Descartado"))))</f>
        <v>1.39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1.68</v>
      </c>
      <c r="I7" s="14" t="n">
        <f aca="false">IF(H7="","",(IF($C$20&lt;25%,"N/A",IF(H7&lt;=($D$20+$A$20),H7,"Descartado"))))</f>
        <v>1.68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1.68</v>
      </c>
      <c r="I8" s="14" t="n">
        <f aca="false">IF(H8="","",(IF($C$20&lt;25%,"N/A",IF(H8&lt;=($D$20+$A$20),H8,"Descartado"))))</f>
        <v>1.68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1.68</v>
      </c>
      <c r="I9" s="14" t="n">
        <f aca="false">IF(H9="","",(IF($C$20&lt;25%,"N/A",IF(H9&lt;=($D$20+$A$20),H9,"Descartado"))))</f>
        <v>1.68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1.58</v>
      </c>
      <c r="I11" s="14" t="n">
        <f aca="false">IF(H11="","",(IF($C$20&lt;25%,"N/A",IF(H11&lt;=($D$20+$A$20),H11,"Descartado"))))</f>
        <v>1.58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2.21</v>
      </c>
      <c r="I12" s="14" t="n">
        <f aca="false">IF(H12="","",(IF($C$20&lt;25%,"N/A",IF(H12&lt;=($D$20+$A$20),H12,"Descartado"))))</f>
        <v>2.21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32.7986254623913</v>
      </c>
      <c r="B20" s="25" t="n">
        <f aca="false">COUNT(H3:H17)</f>
        <v>10</v>
      </c>
      <c r="C20" s="26" t="n">
        <f aca="false">IF(B20&lt;2,"N/A",(A20/D20))</f>
        <v>2.75387283479356</v>
      </c>
      <c r="D20" s="27" t="n">
        <f aca="false">ROUND(AVERAGE(H3:H17),2)</f>
        <v>11.91</v>
      </c>
      <c r="E20" s="28" t="n">
        <f aca="false">IFERROR(ROUND(IF(B20&lt;2,"N/A",(IF(C20&lt;=25%,"N/A",AVERAGE(I3:I17)))),2),"N/A")</f>
        <v>1.54</v>
      </c>
      <c r="F20" s="28" t="n">
        <f aca="false">ROUND(MEDIAN(H3:H17),2)</f>
        <v>1.65</v>
      </c>
      <c r="G20" s="29" t="str">
        <f aca="false">INDEX(G3:G17,MATCH(H20,H3:H17,0))</f>
        <v>19.827.650/0001-33 LEITE &amp; LIMA LTDA</v>
      </c>
      <c r="H20" s="30" t="n">
        <f aca="false">MIN(H3:H17)</f>
        <v>0.53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1.54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1082.62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56</v>
      </c>
      <c r="C3" s="9" t="s">
        <v>11</v>
      </c>
      <c r="D3" s="10" t="n">
        <v>210</v>
      </c>
      <c r="E3" s="11" t="n">
        <f aca="false">IF(C20&lt;=25%,D20,MIN(E20:F20))</f>
        <v>19.06</v>
      </c>
      <c r="F3" s="11" t="n">
        <f aca="false">MIN(H3:H17)</f>
        <v>8.42</v>
      </c>
      <c r="G3" s="12" t="s">
        <v>12</v>
      </c>
      <c r="H3" s="13" t="n">
        <v>26.6</v>
      </c>
      <c r="I3" s="14" t="n">
        <f aca="false">IF(H3="","",(IF($C$20&lt;25%,"N/A",IF(H3&lt;=($D$20+$A$20),H3,"Descartado"))))</f>
        <v>26.6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26.31</v>
      </c>
      <c r="I4" s="14" t="n">
        <f aca="false">IF(H4="","",(IF($C$20&lt;25%,"N/A",IF(H4&lt;=($D$20+$A$20),H4,"Descartado"))))</f>
        <v>26.31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12.63</v>
      </c>
      <c r="I5" s="14" t="n">
        <f aca="false">IF(H5="","",(IF($C$20&lt;25%,"N/A",IF(H5&lt;=($D$20+$A$20),H5,"Descartado"))))</f>
        <v>12.63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26.6</v>
      </c>
      <c r="I6" s="14" t="n">
        <f aca="false">IF(H6="","",(IF($C$20&lt;25%,"N/A",IF(H6&lt;=($D$20+$A$20),H6,"Descartado"))))</f>
        <v>26.6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14.63</v>
      </c>
      <c r="I7" s="14" t="n">
        <f aca="false">IF(H7="","",(IF($C$20&lt;25%,"N/A",IF(H7&lt;=($D$20+$A$20),H7,"Descartado"))))</f>
        <v>14.63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26.09</v>
      </c>
      <c r="I8" s="14" t="n">
        <f aca="false">IF(H8="","",(IF($C$20&lt;25%,"N/A",IF(H8&lt;=($D$20+$A$20),H8,"Descartado"))))</f>
        <v>26.09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14.52</v>
      </c>
      <c r="I9" s="14" t="n">
        <f aca="false">IF(H9="","",(IF($C$20&lt;25%,"N/A",IF(H9&lt;=($D$20+$A$20),H9,"Descartado"))))</f>
        <v>14.52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8.42</v>
      </c>
      <c r="I11" s="14" t="n">
        <f aca="false">IF(H11="","",(IF($C$20&lt;25%,"N/A",IF(H11&lt;=($D$20+$A$20),H11,"Descartado"))))</f>
        <v>8.42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15.78</v>
      </c>
      <c r="I12" s="14" t="n">
        <f aca="false">IF(H12="","",(IF($C$20&lt;25%,"N/A",IF(H12&lt;=($D$20+$A$20),H12,"Descartado"))))</f>
        <v>15.78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28.0998038941358</v>
      </c>
      <c r="B20" s="25" t="n">
        <f aca="false">COUNT(H3:H17)</f>
        <v>10</v>
      </c>
      <c r="C20" s="26" t="n">
        <f aca="false">IF(B20&lt;2,"N/A",(A20/D20))</f>
        <v>1.01516632565519</v>
      </c>
      <c r="D20" s="27" t="n">
        <f aca="false">ROUND(AVERAGE(H3:H17),2)</f>
        <v>27.68</v>
      </c>
      <c r="E20" s="28" t="n">
        <f aca="false">IFERROR(ROUND(IF(B20&lt;2,"N/A",(IF(C20&lt;=25%,"N/A",AVERAGE(I3:I17)))),2),"N/A")</f>
        <v>19.06</v>
      </c>
      <c r="F20" s="28" t="n">
        <f aca="false">ROUND(MEDIAN(H3:H17),2)</f>
        <v>20.94</v>
      </c>
      <c r="G20" s="29" t="str">
        <f aca="false">INDEX(G3:G17,MATCH(H20,H3:H17,0))</f>
        <v>16.492.097/0001-37 L F OLIVEIRA CONSTRUCOES EIRELI</v>
      </c>
      <c r="H20" s="30" t="n">
        <f aca="false">MIN(H3:H17)</f>
        <v>8.42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19.06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4002.6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202</v>
      </c>
      <c r="C3" s="9" t="s">
        <v>11</v>
      </c>
      <c r="D3" s="10" t="n">
        <v>72</v>
      </c>
      <c r="E3" s="11" t="n">
        <f aca="false">IF(C20&lt;=25%,D20,MIN(E20:F20))</f>
        <v>2.8</v>
      </c>
      <c r="F3" s="11" t="n">
        <f aca="false">MIN(H3:H17)</f>
        <v>0.84</v>
      </c>
      <c r="G3" s="12" t="s">
        <v>12</v>
      </c>
      <c r="H3" s="13" t="n">
        <v>3.42</v>
      </c>
      <c r="I3" s="14" t="n">
        <f aca="false">IF(H3="","",(IF($C$20&lt;25%,"N/A",IF(H3&lt;=($D$20+$A$20),H3,"Descartado"))))</f>
        <v>3.42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3.57</v>
      </c>
      <c r="I4" s="14" t="n">
        <f aca="false">IF(H4="","",(IF($C$20&lt;25%,"N/A",IF(H4&lt;=($D$20+$A$20),H4,"Descartado"))))</f>
        <v>3.57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0.84</v>
      </c>
      <c r="I5" s="14" t="n">
        <f aca="false">IF(H5="","",(IF($C$20&lt;25%,"N/A",IF(H5&lt;=($D$20+$A$20),H5,"Descartado"))))</f>
        <v>0.84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2.83</v>
      </c>
      <c r="I6" s="14" t="n">
        <f aca="false">IF(H6="","",(IF($C$20&lt;25%,"N/A",IF(H6&lt;=($D$20+$A$20),H6,"Descartado"))))</f>
        <v>2.83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3.57</v>
      </c>
      <c r="I7" s="14" t="n">
        <f aca="false">IF(H7="","",(IF($C$20&lt;25%,"N/A",IF(H7&lt;=($D$20+$A$20),H7,"Descartado"))))</f>
        <v>3.57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3.57</v>
      </c>
      <c r="I8" s="14" t="n">
        <f aca="false">IF(H8="","",(IF($C$20&lt;25%,"N/A",IF(H8&lt;=($D$20+$A$20),H8,"Descartado"))))</f>
        <v>3.57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3.57</v>
      </c>
      <c r="I9" s="14" t="n">
        <f aca="false">IF(H9="","",(IF($C$20&lt;25%,"N/A",IF(H9&lt;=($D$20+$A$20),H9,"Descartado"))))</f>
        <v>3.57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1.58</v>
      </c>
      <c r="I11" s="14" t="n">
        <f aca="false">IF(H11="","",(IF($C$20&lt;25%,"N/A",IF(H11&lt;=($D$20+$A$20),H11,"Descartado"))))</f>
        <v>1.58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2.21</v>
      </c>
      <c r="I12" s="14" t="n">
        <f aca="false">IF(H12="","",(IF($C$20&lt;25%,"N/A",IF(H12&lt;=($D$20+$A$20),H12,"Descartado"))))</f>
        <v>2.21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32.4134003324414</v>
      </c>
      <c r="B20" s="25" t="n">
        <f aca="false">COUNT(H3:H17)</f>
        <v>10</v>
      </c>
      <c r="C20" s="26" t="n">
        <f aca="false">IF(B20&lt;2,"N/A",(A20/D20))</f>
        <v>2.48569020954305</v>
      </c>
      <c r="D20" s="27" t="n">
        <f aca="false">ROUND(AVERAGE(H3:H17),2)</f>
        <v>13.04</v>
      </c>
      <c r="E20" s="28" t="n">
        <f aca="false">IFERROR(ROUND(IF(B20&lt;2,"N/A",(IF(C20&lt;=25%,"N/A",AVERAGE(I3:I17)))),2),"N/A")</f>
        <v>2.8</v>
      </c>
      <c r="F20" s="28" t="n">
        <f aca="false">ROUND(MEDIAN(H3:H17),2)</f>
        <v>3.5</v>
      </c>
      <c r="G20" s="29" t="str">
        <f aca="false">INDEX(G3:G17,MATCH(H20,H3:H17,0))</f>
        <v>19.827.650/0001-33 LEITE &amp; LIMA LTDA</v>
      </c>
      <c r="H20" s="30" t="n">
        <f aca="false">MIN(H3:H17)</f>
        <v>0.84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2.8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201.6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204</v>
      </c>
      <c r="C3" s="9" t="s">
        <v>11</v>
      </c>
      <c r="D3" s="10" t="n">
        <v>878</v>
      </c>
      <c r="E3" s="11" t="n">
        <f aca="false">IF(C20&lt;=25%,D20,MIN(E20:F20))</f>
        <v>3.8</v>
      </c>
      <c r="F3" s="11" t="n">
        <f aca="false">MIN(H3:H17)</f>
        <v>2.21</v>
      </c>
      <c r="G3" s="12" t="s">
        <v>12</v>
      </c>
      <c r="H3" s="13" t="n">
        <v>4.62</v>
      </c>
      <c r="I3" s="14" t="n">
        <f aca="false">IF(H3="","",(IF($C$20&lt;25%,"N/A",IF(H3&lt;=($D$20+$A$20),H3,"Descartado"))))</f>
        <v>4.62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4.82</v>
      </c>
      <c r="I4" s="14" t="n">
        <f aca="false">IF(H4="","",(IF($C$20&lt;25%,"N/A",IF(H4&lt;=($D$20+$A$20),H4,"Descartado"))))</f>
        <v>4.82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2.63</v>
      </c>
      <c r="I5" s="14" t="n">
        <f aca="false">IF(H5="","",(IF($C$20&lt;25%,"N/A",IF(H5&lt;=($D$20+$A$20),H5,"Descartado"))))</f>
        <v>2.63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3.1</v>
      </c>
      <c r="I6" s="14" t="n">
        <f aca="false">IF(H6="","",(IF($C$20&lt;25%,"N/A",IF(H6&lt;=($D$20+$A$20),H6,"Descartado"))))</f>
        <v>3.1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4.82</v>
      </c>
      <c r="I7" s="14" t="n">
        <f aca="false">IF(H7="","",(IF($C$20&lt;25%,"N/A",IF(H7&lt;=($D$20+$A$20),H7,"Descartado"))))</f>
        <v>4.82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4.82</v>
      </c>
      <c r="I8" s="14" t="n">
        <f aca="false">IF(H8="","",(IF($C$20&lt;25%,"N/A",IF(H8&lt;=($D$20+$A$20),H8,"Descartado"))))</f>
        <v>4.82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4.82</v>
      </c>
      <c r="I9" s="14" t="n">
        <f aca="false">IF(H9="","",(IF($C$20&lt;25%,"N/A",IF(H9&lt;=($D$20+$A$20),H9,"Descartado"))))</f>
        <v>4.82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2.37</v>
      </c>
      <c r="I11" s="14" t="n">
        <f aca="false">IF(H11="","",(IF($C$20&lt;25%,"N/A",IF(H11&lt;=($D$20+$A$20),H11,"Descartado"))))</f>
        <v>2.37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2.21</v>
      </c>
      <c r="I12" s="14" t="n">
        <f aca="false">IF(H12="","",(IF($C$20&lt;25%,"N/A",IF(H12&lt;=($D$20+$A$20),H12,"Descartado"))))</f>
        <v>2.21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32.1004590482926</v>
      </c>
      <c r="B20" s="25" t="n">
        <f aca="false">COUNT(H3:H17)</f>
        <v>10</v>
      </c>
      <c r="C20" s="26" t="n">
        <f aca="false">IF(B20&lt;2,"N/A",(A20/D20))</f>
        <v>2.30110817550485</v>
      </c>
      <c r="D20" s="27" t="n">
        <f aca="false">ROUND(AVERAGE(H3:H17),2)</f>
        <v>13.95</v>
      </c>
      <c r="E20" s="28" t="n">
        <f aca="false">IFERROR(ROUND(IF(B20&lt;2,"N/A",(IF(C20&lt;=25%,"N/A",AVERAGE(I3:I17)))),2),"N/A")</f>
        <v>3.8</v>
      </c>
      <c r="F20" s="28" t="n">
        <f aca="false">ROUND(MEDIAN(H3:H17),2)</f>
        <v>4.72</v>
      </c>
      <c r="G20" s="29" t="str">
        <f aca="false">INDEX(G3:G17,MATCH(H20,H3:H17,0))</f>
        <v>12.839.383/0001-75 ALESSANDRO DE SIQUEIRA SANTOS</v>
      </c>
      <c r="H20" s="30" t="n">
        <f aca="false">MIN(H3:H17)</f>
        <v>2.21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3.8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3336.4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206</v>
      </c>
      <c r="C3" s="9" t="s">
        <v>11</v>
      </c>
      <c r="D3" s="10" t="n">
        <v>1291</v>
      </c>
      <c r="E3" s="11" t="n">
        <f aca="false">IF(C20&lt;=25%,D20,MIN(E20:F20))</f>
        <v>0.4</v>
      </c>
      <c r="F3" s="11" t="n">
        <f aca="false">MIN(H3:H17)</f>
        <v>0.24</v>
      </c>
      <c r="G3" s="12" t="s">
        <v>12</v>
      </c>
      <c r="H3" s="13" t="n">
        <v>0.47</v>
      </c>
      <c r="I3" s="14" t="n">
        <f aca="false">IF(H3="","",(IF($C$20&lt;25%,"N/A",IF(H3&lt;=($D$20+$A$20),H3,"Descartado"))))</f>
        <v>0.47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0.48</v>
      </c>
      <c r="I4" s="14" t="n">
        <f aca="false">IF(H4="","",(IF($C$20&lt;25%,"N/A",IF(H4&lt;=($D$20+$A$20),H4,"Descartado"))))</f>
        <v>0.48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0.32</v>
      </c>
      <c r="I5" s="14" t="n">
        <f aca="false">IF(H5="","",(IF($C$20&lt;25%,"N/A",IF(H5&lt;=($D$20+$A$20),H5,"Descartado"))))</f>
        <v>0.32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0.35</v>
      </c>
      <c r="I6" s="14" t="n">
        <f aca="false">IF(H6="","",(IF($C$20&lt;25%,"N/A",IF(H6&lt;=($D$20+$A$20),H6,"Descartado"))))</f>
        <v>0.35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0.48</v>
      </c>
      <c r="I7" s="14" t="n">
        <f aca="false">IF(H7="","",(IF($C$20&lt;25%,"N/A",IF(H7&lt;=($D$20+$A$20),H7,"Descartado"))))</f>
        <v>0.48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0.48</v>
      </c>
      <c r="I8" s="14" t="n">
        <f aca="false">IF(H8="","",(IF($C$20&lt;25%,"N/A",IF(H8&lt;=($D$20+$A$20),H8,"Descartado"))))</f>
        <v>0.48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0.48</v>
      </c>
      <c r="I9" s="14" t="n">
        <f aca="false">IF(H9="","",(IF($C$20&lt;25%,"N/A",IF(H9&lt;=($D$20+$A$20),H9,"Descartado"))))</f>
        <v>0.48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0.24</v>
      </c>
      <c r="I11" s="14" t="n">
        <f aca="false">IF(H11="","",(IF($C$20&lt;25%,"N/A",IF(H11&lt;=($D$20+$A$20),H11,"Descartado"))))</f>
        <v>0.24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0.26</v>
      </c>
      <c r="I12" s="14" t="n">
        <f aca="false">IF(H12="","",(IF($C$20&lt;25%,"N/A",IF(H12&lt;=($D$20+$A$20),H12,"Descartado"))))</f>
        <v>0.26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33.1580281715035</v>
      </c>
      <c r="B20" s="25" t="n">
        <f aca="false">COUNT(H3:H17)</f>
        <v>10</v>
      </c>
      <c r="C20" s="26" t="n">
        <f aca="false">IF(B20&lt;2,"N/A",(A20/D20))</f>
        <v>3.04761288341025</v>
      </c>
      <c r="D20" s="27" t="n">
        <f aca="false">ROUND(AVERAGE(H3:H17),2)</f>
        <v>10.88</v>
      </c>
      <c r="E20" s="28" t="n">
        <f aca="false">IFERROR(ROUND(IF(B20&lt;2,"N/A",(IF(C20&lt;=25%,"N/A",AVERAGE(I3:I17)))),2),"N/A")</f>
        <v>0.4</v>
      </c>
      <c r="F20" s="28" t="n">
        <f aca="false">ROUND(MEDIAN(H3:H17),2)</f>
        <v>0.48</v>
      </c>
      <c r="G20" s="29" t="str">
        <f aca="false">INDEX(G3:G17,MATCH(H20,H3:H17,0))</f>
        <v>16.492.097/0001-37 L F OLIVEIRA CONSTRUCOES EIRELI</v>
      </c>
      <c r="H20" s="30" t="n">
        <f aca="false">MIN(H3:H17)</f>
        <v>0.24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0.4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516.4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208</v>
      </c>
      <c r="C3" s="9" t="s">
        <v>11</v>
      </c>
      <c r="D3" s="10" t="n">
        <v>72</v>
      </c>
      <c r="E3" s="11" t="n">
        <f aca="false">IF(C20&lt;=25%,D20,MIN(E20:F20))</f>
        <v>9.95</v>
      </c>
      <c r="F3" s="11" t="n">
        <f aca="false">MIN(H3:H17)</f>
        <v>5.26</v>
      </c>
      <c r="G3" s="12" t="s">
        <v>12</v>
      </c>
      <c r="H3" s="13" t="n">
        <v>11.27</v>
      </c>
      <c r="I3" s="14" t="n">
        <f aca="false">IF(H3="","",(IF($C$20&lt;25%,"N/A",IF(H3&lt;=($D$20+$A$20),H3,"Descartado"))))</f>
        <v>11.27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11.76</v>
      </c>
      <c r="I4" s="14" t="n">
        <f aca="false">IF(H4="","",(IF($C$20&lt;25%,"N/A",IF(H4&lt;=($D$20+$A$20),H4,"Descartado"))))</f>
        <v>11.76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5.26</v>
      </c>
      <c r="I5" s="14" t="n">
        <f aca="false">IF(H5="","",(IF($C$20&lt;25%,"N/A",IF(H5&lt;=($D$20+$A$20),H5,"Descartado"))))</f>
        <v>5.26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8.63</v>
      </c>
      <c r="I6" s="14" t="n">
        <f aca="false">IF(H6="","",(IF($C$20&lt;25%,"N/A",IF(H6&lt;=($D$20+$A$20),H6,"Descartado"))))</f>
        <v>8.63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11.76</v>
      </c>
      <c r="I7" s="14" t="n">
        <f aca="false">IF(H7="","",(IF($C$20&lt;25%,"N/A",IF(H7&lt;=($D$20+$A$20),H7,"Descartado"))))</f>
        <v>11.76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11.76</v>
      </c>
      <c r="I8" s="14" t="n">
        <f aca="false">IF(H8="","",(IF($C$20&lt;25%,"N/A",IF(H8&lt;=($D$20+$A$20),H8,"Descartado"))))</f>
        <v>11.76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11.76</v>
      </c>
      <c r="I9" s="14" t="n">
        <f aca="false">IF(H9="","",(IF($C$20&lt;25%,"N/A",IF(H9&lt;=($D$20+$A$20),H9,"Descartado"))))</f>
        <v>11.76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8.95</v>
      </c>
      <c r="I11" s="14" t="n">
        <f aca="false">IF(H11="","",(IF($C$20&lt;25%,"N/A",IF(H11&lt;=($D$20+$A$20),H11,"Descartado"))))</f>
        <v>8.95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8.42</v>
      </c>
      <c r="I12" s="14" t="n">
        <f aca="false">IF(H12="","",(IF($C$20&lt;25%,"N/A",IF(H12&lt;=($D$20+$A$20),H12,"Descartado"))))</f>
        <v>8.42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30.2129956586014</v>
      </c>
      <c r="B20" s="25" t="n">
        <f aca="false">COUNT(H3:H17)</f>
        <v>10</v>
      </c>
      <c r="C20" s="26" t="n">
        <f aca="false">IF(B20&lt;2,"N/A",(A20/D20))</f>
        <v>1.55097513647851</v>
      </c>
      <c r="D20" s="27" t="n">
        <f aca="false">ROUND(AVERAGE(H3:H17),2)</f>
        <v>19.48</v>
      </c>
      <c r="E20" s="28" t="n">
        <f aca="false">IFERROR(ROUND(IF(B20&lt;2,"N/A",(IF(C20&lt;=25%,"N/A",AVERAGE(I3:I17)))),2),"N/A")</f>
        <v>9.95</v>
      </c>
      <c r="F20" s="28" t="n">
        <f aca="false">ROUND(MEDIAN(H3:H17),2)</f>
        <v>11.52</v>
      </c>
      <c r="G20" s="29" t="str">
        <f aca="false">INDEX(G3:G17,MATCH(H20,H3:H17,0))</f>
        <v>19.827.650/0001-33 LEITE &amp; LIMA LTDA</v>
      </c>
      <c r="H20" s="30" t="n">
        <f aca="false">MIN(H3:H17)</f>
        <v>5.26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9.95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716.4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209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210</v>
      </c>
      <c r="C3" s="9" t="s">
        <v>11</v>
      </c>
      <c r="D3" s="10" t="n">
        <v>86</v>
      </c>
      <c r="E3" s="11" t="n">
        <f aca="false">IF(C20&lt;=25%,D20,MIN(E20:F20))</f>
        <v>7.21</v>
      </c>
      <c r="F3" s="11" t="n">
        <f aca="false">MIN(H3:H17)</f>
        <v>4.26</v>
      </c>
      <c r="G3" s="12" t="s">
        <v>12</v>
      </c>
      <c r="H3" s="13" t="n">
        <v>8.24</v>
      </c>
      <c r="I3" s="14" t="n">
        <f aca="false">IF(H3="","",(IF($C$20&lt;25%,"N/A",IF(H3&lt;=($D$20+$A$20),H3,"Descartado"))))</f>
        <v>8.24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8.59</v>
      </c>
      <c r="I4" s="14" t="n">
        <f aca="false">IF(H4="","",(IF($C$20&lt;25%,"N/A",IF(H4&lt;=($D$20+$A$20),H4,"Descartado"))))</f>
        <v>8.59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5.26</v>
      </c>
      <c r="I5" s="14" t="n">
        <f aca="false">IF(H5="","",(IF($C$20&lt;25%,"N/A",IF(H5&lt;=($D$20+$A$20),H5,"Descartado"))))</f>
        <v>5.26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6.46</v>
      </c>
      <c r="I6" s="14" t="n">
        <f aca="false">IF(H6="","",(IF($C$20&lt;25%,"N/A",IF(H6&lt;=($D$20+$A$20),H6,"Descartado"))))</f>
        <v>6.46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8.59</v>
      </c>
      <c r="I7" s="14" t="n">
        <f aca="false">IF(H7="","",(IF($C$20&lt;25%,"N/A",IF(H7&lt;=($D$20+$A$20),H7,"Descartado"))))</f>
        <v>8.59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8.59</v>
      </c>
      <c r="I8" s="14" t="n">
        <f aca="false">IF(H8="","",(IF($C$20&lt;25%,"N/A",IF(H8&lt;=($D$20+$A$20),H8,"Descartado"))))</f>
        <v>8.59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8.59</v>
      </c>
      <c r="I9" s="14" t="n">
        <f aca="false">IF(H9="","",(IF($C$20&lt;25%,"N/A",IF(H9&lt;=($D$20+$A$20),H9,"Descartado"))))</f>
        <v>8.59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4.26</v>
      </c>
      <c r="I11" s="14" t="n">
        <f aca="false">IF(H11="","",(IF($C$20&lt;25%,"N/A",IF(H11&lt;=($D$20+$A$20),H11,"Descartado"))))</f>
        <v>4.26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6.31</v>
      </c>
      <c r="I12" s="14" t="n">
        <f aca="false">IF(H12="","",(IF($C$20&lt;25%,"N/A",IF(H12&lt;=($D$20+$A$20),H12,"Descartado"))))</f>
        <v>6.31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31.0433629335197</v>
      </c>
      <c r="B20" s="25" t="n">
        <f aca="false">COUNT(H3:H17)</f>
        <v>10</v>
      </c>
      <c r="C20" s="26" t="n">
        <f aca="false">IF(B20&lt;2,"N/A",(A20/D20))</f>
        <v>1.82500663924278</v>
      </c>
      <c r="D20" s="27" t="n">
        <f aca="false">ROUND(AVERAGE(H3:H17),2)</f>
        <v>17.01</v>
      </c>
      <c r="E20" s="28" t="n">
        <f aca="false">IFERROR(ROUND(IF(B20&lt;2,"N/A",(IF(C20&lt;=25%,"N/A",AVERAGE(I3:I17)))),2),"N/A")</f>
        <v>7.21</v>
      </c>
      <c r="F20" s="28" t="n">
        <f aca="false">ROUND(MEDIAN(H3:H17),2)</f>
        <v>8.42</v>
      </c>
      <c r="G20" s="29" t="str">
        <f aca="false">INDEX(G3:G17,MATCH(H20,H3:H17,0))</f>
        <v>16.492.097/0001-37 L F OLIVEIRA CONSTRUCOES EIRELI</v>
      </c>
      <c r="H20" s="30" t="n">
        <f aca="false">MIN(H3:H17)</f>
        <v>4.26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7.21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620.06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211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212</v>
      </c>
      <c r="C3" s="9" t="s">
        <v>11</v>
      </c>
      <c r="D3" s="10" t="n">
        <v>54</v>
      </c>
      <c r="E3" s="11" t="n">
        <f aca="false">IF(C20&lt;=25%,D20,MIN(E20:F20))</f>
        <v>55.29</v>
      </c>
      <c r="F3" s="11" t="n">
        <f aca="false">MIN(H3:H17)</f>
        <v>30.52</v>
      </c>
      <c r="G3" s="12" t="s">
        <v>12</v>
      </c>
      <c r="H3" s="13" t="n">
        <v>73.14</v>
      </c>
      <c r="I3" s="14" t="n">
        <f aca="false">IF(H3="","",(IF($C$20&lt;25%,"N/A",IF(H3&lt;=($D$20+$A$20),H3,"Descartado"))))</f>
        <v>73.14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76.26</v>
      </c>
      <c r="I4" s="14" t="n">
        <f aca="false">IF(H4="","",(IF($C$20&lt;25%,"N/A",IF(H4&lt;=($D$20+$A$20),H4,"Descartado"))))</f>
        <v>76.26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36.84</v>
      </c>
      <c r="I5" s="14" t="n">
        <f aca="false">IF(H5="","",(IF($C$20&lt;25%,"N/A",IF(H5&lt;=($D$20+$A$20),H5,"Descartado"))))</f>
        <v>36.84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42.03</v>
      </c>
      <c r="I6" s="14" t="n">
        <f aca="false">IF(H6="","",(IF($C$20&lt;25%,"N/A",IF(H6&lt;=($D$20+$A$20),H6,"Descartado"))))</f>
        <v>42.03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51.57</v>
      </c>
      <c r="I7" s="14" t="n">
        <f aca="false">IF(H7="","",(IF($C$20&lt;25%,"N/A",IF(H7&lt;=($D$20+$A$20),H7,"Descartado"))))</f>
        <v>51.57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76.25</v>
      </c>
      <c r="I8" s="14" t="n">
        <f aca="false">IF(H8="","",(IF($C$20&lt;25%,"N/A",IF(H8&lt;=($D$20+$A$20),H8,"Descartado"))))</f>
        <v>76.25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76.25</v>
      </c>
      <c r="I9" s="14" t="n">
        <f aca="false">IF(H9="","",(IF($C$20&lt;25%,"N/A",IF(H9&lt;=($D$20+$A$20),H9,"Descartado"))))</f>
        <v>76.25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34.73</v>
      </c>
      <c r="I11" s="14" t="n">
        <f aca="false">IF(H11="","",(IF($C$20&lt;25%,"N/A",IF(H11&lt;=($D$20+$A$20),H11,"Descartado"))))</f>
        <v>34.73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30.52</v>
      </c>
      <c r="I12" s="14" t="n">
        <f aca="false">IF(H12="","",(IF($C$20&lt;25%,"N/A",IF(H12&lt;=($D$20+$A$20),H12,"Descartado"))))</f>
        <v>30.52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24.6079093879274</v>
      </c>
      <c r="B20" s="25" t="n">
        <f aca="false">COUNT(H3:H17)</f>
        <v>10</v>
      </c>
      <c r="C20" s="26" t="n">
        <f aca="false">IF(B20&lt;2,"N/A",(A20/D20))</f>
        <v>0.408226764895942</v>
      </c>
      <c r="D20" s="27" t="n">
        <f aca="false">ROUND(AVERAGE(H3:H17),2)</f>
        <v>60.28</v>
      </c>
      <c r="E20" s="28" t="n">
        <f aca="false">IFERROR(ROUND(IF(B20&lt;2,"N/A",(IF(C20&lt;=25%,"N/A",AVERAGE(I3:I17)))),2),"N/A")</f>
        <v>55.29</v>
      </c>
      <c r="F20" s="28" t="n">
        <f aca="false">ROUND(MEDIAN(H3:H17),2)</f>
        <v>62.36</v>
      </c>
      <c r="G20" s="29" t="str">
        <f aca="false">INDEX(G3:G17,MATCH(H20,H3:H17,0))</f>
        <v>12.839.383/0001-75 ALESSANDRO DE SIQUEIRA SANTOS</v>
      </c>
      <c r="H20" s="30" t="n">
        <f aca="false">MIN(H3:H17)</f>
        <v>30.52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55.29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2985.66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213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214</v>
      </c>
      <c r="C3" s="9" t="s">
        <v>11</v>
      </c>
      <c r="D3" s="10" t="n">
        <v>353</v>
      </c>
      <c r="E3" s="11" t="n">
        <f aca="false">IF(C20&lt;=25%,D20,MIN(E20:F20))</f>
        <v>4.24</v>
      </c>
      <c r="F3" s="11" t="n">
        <f aca="false">MIN(H3:H17)</f>
        <v>1.05</v>
      </c>
      <c r="G3" s="12" t="s">
        <v>12</v>
      </c>
      <c r="H3" s="13" t="n">
        <v>5.06</v>
      </c>
      <c r="I3" s="14" t="n">
        <f aca="false">IF(H3="","",(IF($C$20&lt;25%,"N/A",IF(H3&lt;=($D$20+$A$20),H3,"Descartado"))))</f>
        <v>5.06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5.27</v>
      </c>
      <c r="I4" s="14" t="n">
        <f aca="false">IF(H4="","",(IF($C$20&lt;25%,"N/A",IF(H4&lt;=($D$20+$A$20),H4,"Descartado"))))</f>
        <v>5.27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1.05</v>
      </c>
      <c r="I5" s="14" t="n">
        <f aca="false">IF(H5="","",(IF($C$20&lt;25%,"N/A",IF(H5&lt;=($D$20+$A$20),H5,"Descartado"))))</f>
        <v>1.05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4.52</v>
      </c>
      <c r="I6" s="14" t="n">
        <f aca="false">IF(H6="","",(IF($C$20&lt;25%,"N/A",IF(H6&lt;=($D$20+$A$20),H6,"Descartado"))))</f>
        <v>4.52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5.27</v>
      </c>
      <c r="I7" s="14" t="n">
        <f aca="false">IF(H7="","",(IF($C$20&lt;25%,"N/A",IF(H7&lt;=($D$20+$A$20),H7,"Descartado"))))</f>
        <v>5.27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5.27</v>
      </c>
      <c r="I8" s="14" t="n">
        <f aca="false">IF(H8="","",(IF($C$20&lt;25%,"N/A",IF(H8&lt;=($D$20+$A$20),H8,"Descartado"))))</f>
        <v>5.27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5.27</v>
      </c>
      <c r="I9" s="14" t="n">
        <f aca="false">IF(H9="","",(IF($C$20&lt;25%,"N/A",IF(H9&lt;=($D$20+$A$20),H9,"Descartado"))))</f>
        <v>5.27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2.21</v>
      </c>
      <c r="I11" s="14" t="n">
        <f aca="false">IF(H11="","",(IF($C$20&lt;25%,"N/A",IF(H11&lt;=($D$20+$A$20),H11,"Descartado"))))</f>
        <v>2.21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4.21</v>
      </c>
      <c r="I12" s="14" t="n">
        <f aca="false">IF(H12="","",(IF($C$20&lt;25%,"N/A",IF(H12&lt;=($D$20+$A$20),H12,"Descartado"))))</f>
        <v>4.21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31.9767560720109</v>
      </c>
      <c r="B20" s="25" t="n">
        <f aca="false">COUNT(H3:H17)</f>
        <v>10</v>
      </c>
      <c r="C20" s="26" t="n">
        <f aca="false">IF(B20&lt;2,"N/A",(A20/D20))</f>
        <v>2.22989930767161</v>
      </c>
      <c r="D20" s="27" t="n">
        <f aca="false">ROUND(AVERAGE(H3:H17),2)</f>
        <v>14.34</v>
      </c>
      <c r="E20" s="28" t="n">
        <f aca="false">IFERROR(ROUND(IF(B20&lt;2,"N/A",(IF(C20&lt;=25%,"N/A",AVERAGE(I3:I17)))),2),"N/A")</f>
        <v>4.24</v>
      </c>
      <c r="F20" s="28" t="n">
        <f aca="false">ROUND(MEDIAN(H3:H17),2)</f>
        <v>5.17</v>
      </c>
      <c r="G20" s="29" t="str">
        <f aca="false">INDEX(G3:G17,MATCH(H20,H3:H17,0))</f>
        <v>19.827.650/0001-33 LEITE &amp; LIMA LTDA</v>
      </c>
      <c r="H20" s="30" t="n">
        <f aca="false">MIN(H3:H17)</f>
        <v>1.05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4.24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1496.72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215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216</v>
      </c>
      <c r="C3" s="9" t="s">
        <v>11</v>
      </c>
      <c r="D3" s="10" t="n">
        <v>395</v>
      </c>
      <c r="E3" s="11" t="n">
        <f aca="false">IF(C20&lt;=25%,D20,MIN(E20:F20))</f>
        <v>6.58</v>
      </c>
      <c r="F3" s="11" t="n">
        <f aca="false">MIN(H3:H17)</f>
        <v>3.42</v>
      </c>
      <c r="G3" s="12" t="s">
        <v>12</v>
      </c>
      <c r="H3" s="13" t="n">
        <v>7.51</v>
      </c>
      <c r="I3" s="14" t="n">
        <f aca="false">IF(H3="","",(IF($C$20&lt;25%,"N/A",IF(H3&lt;=($D$20+$A$20),H3,"Descartado"))))</f>
        <v>7.51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7.83</v>
      </c>
      <c r="I4" s="14" t="n">
        <f aca="false">IF(H4="","",(IF($C$20&lt;25%,"N/A",IF(H4&lt;=($D$20+$A$20),H4,"Descartado"))))</f>
        <v>7.83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4.21</v>
      </c>
      <c r="I5" s="14" t="n">
        <f aca="false">IF(H5="","",(IF($C$20&lt;25%,"N/A",IF(H5&lt;=($D$20+$A$20),H5,"Descartado"))))</f>
        <v>4.21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6.42</v>
      </c>
      <c r="I6" s="14" t="n">
        <f aca="false">IF(H6="","",(IF($C$20&lt;25%,"N/A",IF(H6&lt;=($D$20+$A$20),H6,"Descartado"))))</f>
        <v>6.42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7.83</v>
      </c>
      <c r="I7" s="14" t="n">
        <f aca="false">IF(H7="","",(IF($C$20&lt;25%,"N/A",IF(H7&lt;=($D$20+$A$20),H7,"Descartado"))))</f>
        <v>7.83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7.83</v>
      </c>
      <c r="I8" s="14" t="n">
        <f aca="false">IF(H8="","",(IF($C$20&lt;25%,"N/A",IF(H8&lt;=($D$20+$A$20),H8,"Descartado"))))</f>
        <v>7.83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7.83</v>
      </c>
      <c r="I9" s="14" t="n">
        <f aca="false">IF(H9="","",(IF($C$20&lt;25%,"N/A",IF(H9&lt;=($D$20+$A$20),H9,"Descartado"))))</f>
        <v>7.83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3.42</v>
      </c>
      <c r="I11" s="14" t="n">
        <f aca="false">IF(H11="","",(IF($C$20&lt;25%,"N/A",IF(H11&lt;=($D$20+$A$20),H11,"Descartado"))))</f>
        <v>3.42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6.31</v>
      </c>
      <c r="I12" s="14" t="n">
        <f aca="false">IF(H12="","",(IF($C$20&lt;25%,"N/A",IF(H12&lt;=($D$20+$A$20),H12,"Descartado"))))</f>
        <v>6.31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31.2438435535707</v>
      </c>
      <c r="B20" s="25" t="n">
        <f aca="false">COUNT(H3:H17)</f>
        <v>10</v>
      </c>
      <c r="C20" s="26" t="n">
        <f aca="false">IF(B20&lt;2,"N/A",(A20/D20))</f>
        <v>1.9004771017987</v>
      </c>
      <c r="D20" s="27" t="n">
        <f aca="false">ROUND(AVERAGE(H3:H17),2)</f>
        <v>16.44</v>
      </c>
      <c r="E20" s="28" t="n">
        <f aca="false">IFERROR(ROUND(IF(B20&lt;2,"N/A",(IF(C20&lt;=25%,"N/A",AVERAGE(I3:I17)))),2),"N/A")</f>
        <v>6.58</v>
      </c>
      <c r="F20" s="28" t="n">
        <f aca="false">ROUND(MEDIAN(H3:H17),2)</f>
        <v>7.67</v>
      </c>
      <c r="G20" s="29" t="str">
        <f aca="false">INDEX(G3:G17,MATCH(H20,H3:H17,0))</f>
        <v>16.492.097/0001-37 L F OLIVEIRA CONSTRUCOES EIRELI</v>
      </c>
      <c r="H20" s="30" t="n">
        <f aca="false">MIN(H3:H17)</f>
        <v>3.42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6.58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2599.1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217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218</v>
      </c>
      <c r="C3" s="9" t="s">
        <v>11</v>
      </c>
      <c r="D3" s="10" t="n">
        <v>60</v>
      </c>
      <c r="E3" s="11" t="n">
        <f aca="false">IF(C20&lt;=25%,D20,MIN(E20:F20))</f>
        <v>50.77</v>
      </c>
      <c r="F3" s="11" t="n">
        <f aca="false">MIN(H3:H17)</f>
        <v>26.31</v>
      </c>
      <c r="G3" s="12" t="s">
        <v>12</v>
      </c>
      <c r="H3" s="13" t="n">
        <v>67.62</v>
      </c>
      <c r="I3" s="14" t="n">
        <f aca="false">IF(H3="","",(IF($C$20&lt;25%,"N/A",IF(H3&lt;=($D$20+$A$20),H3,"Descartado"))))</f>
        <v>67.62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70.51</v>
      </c>
      <c r="I4" s="14" t="n">
        <f aca="false">IF(H4="","",(IF($C$20&lt;25%,"N/A",IF(H4&lt;=($D$20+$A$20),H4,"Descartado"))))</f>
        <v>70.51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31.57</v>
      </c>
      <c r="I5" s="14" t="n">
        <f aca="false">IF(H5="","",(IF($C$20&lt;25%,"N/A",IF(H5&lt;=($D$20+$A$20),H5,"Descartado"))))</f>
        <v>31.57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34.63</v>
      </c>
      <c r="I6" s="14" t="n">
        <f aca="false">IF(H6="","",(IF($C$20&lt;25%,"N/A",IF(H6&lt;=($D$20+$A$20),H6,"Descartado"))))</f>
        <v>34.63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52.62</v>
      </c>
      <c r="I7" s="14" t="n">
        <f aca="false">IF(H7="","",(IF($C$20&lt;25%,"N/A",IF(H7&lt;=($D$20+$A$20),H7,"Descartado"))))</f>
        <v>52.62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70.51</v>
      </c>
      <c r="I8" s="14" t="n">
        <f aca="false">IF(H8="","",(IF($C$20&lt;25%,"N/A",IF(H8&lt;=($D$20+$A$20),H8,"Descartado"))))</f>
        <v>70.51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70.51</v>
      </c>
      <c r="I9" s="14" t="n">
        <f aca="false">IF(H9="","",(IF($C$20&lt;25%,"N/A",IF(H9&lt;=($D$20+$A$20),H9,"Descartado"))))</f>
        <v>70.51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32.63</v>
      </c>
      <c r="I11" s="14" t="n">
        <f aca="false">IF(H11="","",(IF($C$20&lt;25%,"N/A",IF(H11&lt;=($D$20+$A$20),H11,"Descartado"))))</f>
        <v>32.63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26.31</v>
      </c>
      <c r="I12" s="14" t="n">
        <f aca="false">IF(H12="","",(IF($C$20&lt;25%,"N/A",IF(H12&lt;=($D$20+$A$20),H12,"Descartado"))))</f>
        <v>26.31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25.1314761471214</v>
      </c>
      <c r="B20" s="25" t="n">
        <f aca="false">COUNT(H3:H17)</f>
        <v>10</v>
      </c>
      <c r="C20" s="26" t="n">
        <f aca="false">IF(B20&lt;2,"N/A",(A20/D20))</f>
        <v>0.447020208949154</v>
      </c>
      <c r="D20" s="27" t="n">
        <f aca="false">ROUND(AVERAGE(H3:H17),2)</f>
        <v>56.22</v>
      </c>
      <c r="E20" s="28" t="n">
        <f aca="false">IFERROR(ROUND(IF(B20&lt;2,"N/A",(IF(C20&lt;=25%,"N/A",AVERAGE(I3:I17)))),2),"N/A")</f>
        <v>50.77</v>
      </c>
      <c r="F20" s="28" t="n">
        <f aca="false">ROUND(MEDIAN(H3:H17),2)</f>
        <v>60.12</v>
      </c>
      <c r="G20" s="29" t="str">
        <f aca="false">INDEX(G3:G17,MATCH(H20,H3:H17,0))</f>
        <v>12.839.383/0001-75 ALESSANDRO DE SIQUEIRA SANTOS</v>
      </c>
      <c r="H20" s="30" t="n">
        <f aca="false">MIN(H3:H17)</f>
        <v>26.31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50.77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3046.2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219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220</v>
      </c>
      <c r="C3" s="9" t="s">
        <v>11</v>
      </c>
      <c r="D3" s="10" t="n">
        <v>102</v>
      </c>
      <c r="E3" s="11" t="n">
        <f aca="false">IF(C20&lt;=25%,D20,MIN(E20:F20))</f>
        <v>23.9</v>
      </c>
      <c r="F3" s="11" t="n">
        <f aca="false">MIN(H3:H17)</f>
        <v>14.73</v>
      </c>
      <c r="G3" s="12" t="s">
        <v>12</v>
      </c>
      <c r="H3" s="13" t="n">
        <v>29.18</v>
      </c>
      <c r="I3" s="14" t="n">
        <f aca="false">IF(H3="","",(IF($C$20&lt;25%,"N/A",IF(H3&lt;=($D$20+$A$20),H3,"Descartado"))))</f>
        <v>29.18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30.42</v>
      </c>
      <c r="I4" s="14" t="n">
        <f aca="false">IF(H4="","",(IF($C$20&lt;25%,"N/A",IF(H4&lt;=($D$20+$A$20),H4,"Descartado"))))</f>
        <v>30.42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15.79</v>
      </c>
      <c r="I5" s="14" t="n">
        <f aca="false">IF(H5="","",(IF($C$20&lt;25%,"N/A",IF(H5&lt;=($D$20+$A$20),H5,"Descartado"))))</f>
        <v>15.79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21</v>
      </c>
      <c r="I6" s="14" t="n">
        <f aca="false">IF(H6="","",(IF($C$20&lt;25%,"N/A",IF(H6&lt;=($D$20+$A$20),H6,"Descartado"))))</f>
        <v>21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25.26</v>
      </c>
      <c r="I7" s="14" t="n">
        <f aca="false">IF(H7="","",(IF($C$20&lt;25%,"N/A",IF(H7&lt;=($D$20+$A$20),H7,"Descartado"))))</f>
        <v>25.26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30.42</v>
      </c>
      <c r="I8" s="14" t="n">
        <f aca="false">IF(H8="","",(IF($C$20&lt;25%,"N/A",IF(H8&lt;=($D$20+$A$20),H8,"Descartado"))))</f>
        <v>30.42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30.42</v>
      </c>
      <c r="I9" s="14" t="n">
        <f aca="false">IF(H9="","",(IF($C$20&lt;25%,"N/A",IF(H9&lt;=($D$20+$A$20),H9,"Descartado"))))</f>
        <v>30.42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14.73</v>
      </c>
      <c r="I11" s="14" t="n">
        <f aca="false">IF(H11="","",(IF($C$20&lt;25%,"N/A",IF(H11&lt;=($D$20+$A$20),H11,"Descartado"))))</f>
        <v>14.73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17.89</v>
      </c>
      <c r="I12" s="14" t="n">
        <f aca="false">IF(H12="","",(IF($C$20&lt;25%,"N/A",IF(H12&lt;=($D$20+$A$20),H12,"Descartado"))))</f>
        <v>17.89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26.473315369758</v>
      </c>
      <c r="B20" s="25" t="n">
        <f aca="false">COUNT(H3:H17)</f>
        <v>10</v>
      </c>
      <c r="C20" s="26" t="n">
        <f aca="false">IF(B20&lt;2,"N/A",(A20/D20))</f>
        <v>0.826258282451874</v>
      </c>
      <c r="D20" s="27" t="n">
        <f aca="false">ROUND(AVERAGE(H3:H17),2)</f>
        <v>32.04</v>
      </c>
      <c r="E20" s="28" t="n">
        <f aca="false">IFERROR(ROUND(IF(B20&lt;2,"N/A",(IF(C20&lt;=25%,"N/A",AVERAGE(I3:I17)))),2),"N/A")</f>
        <v>23.9</v>
      </c>
      <c r="F20" s="28" t="n">
        <f aca="false">ROUND(MEDIAN(H3:H17),2)</f>
        <v>27.22</v>
      </c>
      <c r="G20" s="29" t="str">
        <f aca="false">INDEX(G3:G17,MATCH(H20,H3:H17,0))</f>
        <v>16.492.097/0001-37 L F OLIVEIRA CONSTRUCOES EIRELI</v>
      </c>
      <c r="H20" s="30" t="n">
        <f aca="false">MIN(H3:H17)</f>
        <v>14.73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23.9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2437.8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58</v>
      </c>
      <c r="C3" s="9" t="s">
        <v>11</v>
      </c>
      <c r="D3" s="10" t="n">
        <v>618</v>
      </c>
      <c r="E3" s="11" t="n">
        <f aca="false">IF(C20&lt;=25%,D20,MIN(E20:F20))</f>
        <v>2.58</v>
      </c>
      <c r="F3" s="11" t="n">
        <f aca="false">MIN(H3:H17)</f>
        <v>1.68</v>
      </c>
      <c r="G3" s="12" t="s">
        <v>12</v>
      </c>
      <c r="H3" s="13" t="n">
        <v>3.02</v>
      </c>
      <c r="I3" s="14" t="n">
        <f aca="false">IF(H3="","",(IF($C$20&lt;25%,"N/A",IF(H3&lt;=($D$20+$A$20),H3,"Descartado"))))</f>
        <v>3.02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3.02</v>
      </c>
      <c r="I4" s="14" t="n">
        <f aca="false">IF(H4="","",(IF($C$20&lt;25%,"N/A",IF(H4&lt;=($D$20+$A$20),H4,"Descartado"))))</f>
        <v>3.02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2.3</v>
      </c>
      <c r="I5" s="14" t="n">
        <f aca="false">IF(H5="","",(IF($C$20&lt;25%,"N/A",IF(H5&lt;=($D$20+$A$20),H5,"Descartado"))))</f>
        <v>2.3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3.02</v>
      </c>
      <c r="I6" s="14" t="n">
        <f aca="false">IF(H6="","",(IF($C$20&lt;25%,"N/A",IF(H6&lt;=($D$20+$A$20),H6,"Descartado"))))</f>
        <v>3.02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</v>
      </c>
      <c r="I7" s="14" t="n">
        <f aca="false">IF(H7="","",(IF($C$20&lt;25%,"N/A",IF(H7&lt;=($D$20+$A$20),H7,"Descartado"))))</f>
        <v>2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3.02</v>
      </c>
      <c r="I8" s="14" t="n">
        <f aca="false">IF(H8="","",(IF($C$20&lt;25%,"N/A",IF(H8&lt;=($D$20+$A$20),H8,"Descartado"))))</f>
        <v>3.02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3.02</v>
      </c>
      <c r="I9" s="14" t="n">
        <f aca="false">IF(H9="","",(IF($C$20&lt;25%,"N/A",IF(H9&lt;=($D$20+$A$20),H9,"Descartado"))))</f>
        <v>3.02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2.1</v>
      </c>
      <c r="I11" s="14" t="n">
        <f aca="false">IF(H11="","",(IF($C$20&lt;25%,"N/A",IF(H11&lt;=($D$20+$A$20),H11,"Descartado"))))</f>
        <v>2.1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1.68</v>
      </c>
      <c r="I12" s="14" t="n">
        <f aca="false">IF(H12="","",(IF($C$20&lt;25%,"N/A",IF(H12&lt;=($D$20+$A$20),H12,"Descartado"))))</f>
        <v>1.68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32.4726558644175</v>
      </c>
      <c r="B20" s="25" t="n">
        <f aca="false">COUNT(H3:H17)</f>
        <v>10</v>
      </c>
      <c r="C20" s="26" t="n">
        <f aca="false">IF(B20&lt;2,"N/A",(A20/D20))</f>
        <v>2.52902304240012</v>
      </c>
      <c r="D20" s="27" t="n">
        <f aca="false">ROUND(AVERAGE(H3:H17),2)</f>
        <v>12.84</v>
      </c>
      <c r="E20" s="28" t="n">
        <f aca="false">IFERROR(ROUND(IF(B20&lt;2,"N/A",(IF(C20&lt;=25%,"N/A",AVERAGE(I3:I17)))),2),"N/A")</f>
        <v>2.58</v>
      </c>
      <c r="F20" s="28" t="n">
        <f aca="false">ROUND(MEDIAN(H3:H17),2)</f>
        <v>3.02</v>
      </c>
      <c r="G20" s="29" t="str">
        <f aca="false">INDEX(G3:G17,MATCH(H20,H3:H17,0))</f>
        <v>12.839.383/0001-75 ALESSANDRO DE SIQUEIRA SANTOS</v>
      </c>
      <c r="H20" s="30" t="n">
        <f aca="false">MIN(H3:H17)</f>
        <v>1.68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2.58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1594.44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2" activeCellId="0" sqref="H1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221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222</v>
      </c>
      <c r="C3" s="9" t="s">
        <v>11</v>
      </c>
      <c r="D3" s="10" t="n">
        <v>69</v>
      </c>
      <c r="E3" s="11" t="n">
        <f aca="false">IF(C20&lt;=25%,D20,MIN(E20:F20))</f>
        <v>23.47</v>
      </c>
      <c r="F3" s="11" t="n">
        <f aca="false">MIN(H3:H17)</f>
        <v>13.68</v>
      </c>
      <c r="G3" s="12" t="s">
        <v>12</v>
      </c>
      <c r="H3" s="13" t="n">
        <v>29.01</v>
      </c>
      <c r="I3" s="14" t="n">
        <f aca="false">IF(H3="","",(IF($C$20&lt;25%,"N/A",IF(H3&lt;=($D$20+$A$20),H3,"Descartado"))))</f>
        <v>29.01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30.25</v>
      </c>
      <c r="I4" s="14" t="n">
        <f aca="false">IF(H4="","",(IF($C$20&lt;25%,"N/A",IF(H4&lt;=($D$20+$A$20),H4,"Descartado"))))</f>
        <v>30.25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14.73</v>
      </c>
      <c r="I5" s="14" t="n">
        <f aca="false">IF(H5="","",(IF($C$20&lt;25%,"N/A",IF(H5&lt;=($D$20+$A$20),H5,"Descartado"))))</f>
        <v>14.73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20.94</v>
      </c>
      <c r="I6" s="14" t="n">
        <f aca="false">IF(H6="","",(IF($C$20&lt;25%,"N/A",IF(H6&lt;=($D$20+$A$20),H6,"Descartado"))))</f>
        <v>20.94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24.21</v>
      </c>
      <c r="I7" s="14" t="n">
        <f aca="false">IF(H7="","",(IF($C$20&lt;25%,"N/A",IF(H7&lt;=($D$20+$A$20),H7,"Descartado"))))</f>
        <v>24.21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30.25</v>
      </c>
      <c r="I8" s="14" t="n">
        <f aca="false">IF(H8="","",(IF($C$20&lt;25%,"N/A",IF(H8&lt;=($D$20+$A$20),H8,"Descartado"))))</f>
        <v>30.25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30.25</v>
      </c>
      <c r="I9" s="14" t="n">
        <f aca="false">IF(H9="","",(IF($C$20&lt;25%,"N/A",IF(H9&lt;=($D$20+$A$20),H9,"Descartado"))))</f>
        <v>30.25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13.68</v>
      </c>
      <c r="I11" s="14" t="n">
        <f aca="false">IF(H11="","",(IF($C$20&lt;25%,"N/A",IF(H11&lt;=($D$20+$A$20),H11,"Descartado"))))</f>
        <v>13.68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17.89</v>
      </c>
      <c r="I12" s="14" t="n">
        <f aca="false">IF(H12="","",(IF($C$20&lt;25%,"N/A",IF(H12&lt;=($D$20+$A$20),H12,"Descartado"))))</f>
        <v>17.89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26.6633582114315</v>
      </c>
      <c r="B20" s="25" t="n">
        <f aca="false">COUNT(H3:H17)</f>
        <v>10</v>
      </c>
      <c r="C20" s="26" t="n">
        <f aca="false">IF(B20&lt;2,"N/A",(A20/D20))</f>
        <v>0.842444177296414</v>
      </c>
      <c r="D20" s="27" t="n">
        <f aca="false">ROUND(AVERAGE(H3:H17),2)</f>
        <v>31.65</v>
      </c>
      <c r="E20" s="28" t="n">
        <f aca="false">IFERROR(ROUND(IF(B20&lt;2,"N/A",(IF(C20&lt;=25%,"N/A",AVERAGE(I3:I17)))),2),"N/A")</f>
        <v>23.47</v>
      </c>
      <c r="F20" s="28" t="n">
        <f aca="false">ROUND(MEDIAN(H3:H17),2)</f>
        <v>26.61</v>
      </c>
      <c r="G20" s="29" t="str">
        <f aca="false">INDEX(G3:G17,MATCH(H20,H3:H17,0))</f>
        <v>16.492.097/0001-37 L F OLIVEIRA CONSTRUCOES EIRELI</v>
      </c>
      <c r="H20" s="30" t="n">
        <f aca="false">MIN(H3:H17)</f>
        <v>13.68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23.47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1619.43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223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224</v>
      </c>
      <c r="C3" s="9" t="s">
        <v>11</v>
      </c>
      <c r="D3" s="10" t="n">
        <v>750</v>
      </c>
      <c r="E3" s="11" t="n">
        <f aca="false">IF(C20&lt;=25%,D20,MIN(E20:F20))</f>
        <v>0.83</v>
      </c>
      <c r="F3" s="11" t="n">
        <f aca="false">MIN(H3:H17)</f>
        <v>0.53</v>
      </c>
      <c r="G3" s="12" t="s">
        <v>12</v>
      </c>
      <c r="H3" s="13" t="n">
        <v>0.98</v>
      </c>
      <c r="I3" s="14" t="n">
        <f aca="false">IF(H3="","",(IF($C$20&lt;25%,"N/A",IF(H3&lt;=($D$20+$A$20),H3,"Descartado"))))</f>
        <v>0.98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0.98</v>
      </c>
      <c r="I4" s="14" t="n">
        <f aca="false">IF(H4="","",(IF($C$20&lt;25%,"N/A",IF(H4&lt;=($D$20+$A$20),H4,"Descartado"))))</f>
        <v>0.98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0.53</v>
      </c>
      <c r="I5" s="14" t="n">
        <f aca="false">IF(H5="","",(IF($C$20&lt;25%,"N/A",IF(H5&lt;=($D$20+$A$20),H5,"Descartado"))))</f>
        <v>0.53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0.68</v>
      </c>
      <c r="I6" s="14" t="n">
        <f aca="false">IF(H6="","",(IF($C$20&lt;25%,"N/A",IF(H6&lt;=($D$20+$A$20),H6,"Descartado"))))</f>
        <v>0.68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0.98</v>
      </c>
      <c r="I7" s="14" t="n">
        <f aca="false">IF(H7="","",(IF($C$20&lt;25%,"N/A",IF(H7&lt;=($D$20+$A$20),H7,"Descartado"))))</f>
        <v>0.98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0.98</v>
      </c>
      <c r="I8" s="14" t="n">
        <f aca="false">IF(H8="","",(IF($C$20&lt;25%,"N/A",IF(H8&lt;=($D$20+$A$20),H8,"Descartado"))))</f>
        <v>0.98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0.98</v>
      </c>
      <c r="I9" s="14" t="n">
        <f aca="false">IF(H9="","",(IF($C$20&lt;25%,"N/A",IF(H9&lt;=($D$20+$A$20),H9,"Descartado"))))</f>
        <v>0.98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0.53</v>
      </c>
      <c r="I11" s="14" t="n">
        <f aca="false">IF(H11="","",(IF($C$20&lt;25%,"N/A",IF(H11&lt;=($D$20+$A$20),H11,"Descartado"))))</f>
        <v>0.53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0.82</v>
      </c>
      <c r="I12" s="14" t="n">
        <f aca="false">IF(H12="","",(IF($C$20&lt;25%,"N/A",IF(H12&lt;=($D$20+$A$20),H12,"Descartado"))))</f>
        <v>0.82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33.021384805069</v>
      </c>
      <c r="B20" s="25" t="n">
        <f aca="false">COUNT(H3:H17)</f>
        <v>10</v>
      </c>
      <c r="C20" s="26" t="n">
        <f aca="false">IF(B20&lt;2,"N/A",(A20/D20))</f>
        <v>2.93002527107977</v>
      </c>
      <c r="D20" s="27" t="n">
        <f aca="false">ROUND(AVERAGE(H3:H17),2)</f>
        <v>11.27</v>
      </c>
      <c r="E20" s="28" t="n">
        <f aca="false">IFERROR(ROUND(IF(B20&lt;2,"N/A",(IF(C20&lt;=25%,"N/A",AVERAGE(I3:I17)))),2),"N/A")</f>
        <v>0.83</v>
      </c>
      <c r="F20" s="28" t="n">
        <f aca="false">ROUND(MEDIAN(H3:H17),2)</f>
        <v>0.98</v>
      </c>
      <c r="G20" s="29" t="str">
        <f aca="false">INDEX(G3:G17,MATCH(H20,H3:H17,0))</f>
        <v>19.827.650/0001-33 LEITE &amp; LIMA LTDA</v>
      </c>
      <c r="H20" s="30" t="n">
        <f aca="false">MIN(H3:H17)</f>
        <v>0.53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0.83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622.5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225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226</v>
      </c>
      <c r="C3" s="9" t="s">
        <v>11</v>
      </c>
      <c r="D3" s="10" t="n">
        <v>315</v>
      </c>
      <c r="E3" s="11" t="n">
        <f aca="false">IF(C20&lt;=25%,D20,MIN(E20:F20))</f>
        <v>4.36</v>
      </c>
      <c r="F3" s="11" t="n">
        <f aca="false">MIN(H3:H17)</f>
        <v>2.1</v>
      </c>
      <c r="G3" s="12" t="s">
        <v>12</v>
      </c>
      <c r="H3" s="13" t="n">
        <v>5.55</v>
      </c>
      <c r="I3" s="14" t="n">
        <f aca="false">IF(H3="","",(IF($C$20&lt;25%,"N/A",IF(H3&lt;=($D$20+$A$20),H3,"Descartado"))))</f>
        <v>5.55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5.55</v>
      </c>
      <c r="I4" s="14" t="n">
        <f aca="false">IF(H4="","",(IF($C$20&lt;25%,"N/A",IF(H4&lt;=($D$20+$A$20),H4,"Descartado"))))</f>
        <v>5.55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2.1</v>
      </c>
      <c r="I5" s="14" t="n">
        <f aca="false">IF(H5="","",(IF($C$20&lt;25%,"N/A",IF(H5&lt;=($D$20+$A$20),H5,"Descartado"))))</f>
        <v>2.1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4.53</v>
      </c>
      <c r="I6" s="14" t="n">
        <f aca="false">IF(H6="","",(IF($C$20&lt;25%,"N/A",IF(H6&lt;=($D$20+$A$20),H6,"Descartado"))))</f>
        <v>4.53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3.58</v>
      </c>
      <c r="I7" s="14" t="n">
        <f aca="false">IF(H7="","",(IF($C$20&lt;25%,"N/A",IF(H7&lt;=($D$20+$A$20),H7,"Descartado"))))</f>
        <v>3.58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5.55</v>
      </c>
      <c r="I8" s="14" t="n">
        <f aca="false">IF(H8="","",(IF($C$20&lt;25%,"N/A",IF(H8&lt;=($D$20+$A$20),H8,"Descartado"))))</f>
        <v>5.55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5.55</v>
      </c>
      <c r="I9" s="14" t="n">
        <f aca="false">IF(H9="","",(IF($C$20&lt;25%,"N/A",IF(H9&lt;=($D$20+$A$20),H9,"Descartado"))))</f>
        <v>5.55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2.63</v>
      </c>
      <c r="I11" s="14" t="n">
        <f aca="false">IF(H11="","",(IF($C$20&lt;25%,"N/A",IF(H11&lt;=($D$20+$A$20),H11,"Descartado"))))</f>
        <v>2.63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4.21</v>
      </c>
      <c r="I12" s="14" t="n">
        <f aca="false">IF(H12="","",(IF($C$20&lt;25%,"N/A",IF(H12&lt;=($D$20+$A$20),H12,"Descartado"))))</f>
        <v>4.21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31.9289763903156</v>
      </c>
      <c r="B20" s="25" t="n">
        <f aca="false">COUNT(H3:H17)</f>
        <v>10</v>
      </c>
      <c r="C20" s="26" t="n">
        <f aca="false">IF(B20&lt;2,"N/A",(A20/D20))</f>
        <v>2.20961774327444</v>
      </c>
      <c r="D20" s="27" t="n">
        <f aca="false">ROUND(AVERAGE(H3:H17),2)</f>
        <v>14.45</v>
      </c>
      <c r="E20" s="28" t="n">
        <f aca="false">IFERROR(ROUND(IF(B20&lt;2,"N/A",(IF(C20&lt;=25%,"N/A",AVERAGE(I3:I17)))),2),"N/A")</f>
        <v>4.36</v>
      </c>
      <c r="F20" s="28" t="n">
        <f aca="false">ROUND(MEDIAN(H3:H17),2)</f>
        <v>5.04</v>
      </c>
      <c r="G20" s="29" t="str">
        <f aca="false">INDEX(G3:G17,MATCH(H20,H3:H17,0))</f>
        <v>19.827.650/0001-33 LEITE &amp; LIMA LTDA</v>
      </c>
      <c r="H20" s="30" t="n">
        <f aca="false">MIN(H3:H17)</f>
        <v>2.1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4.36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1373.4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227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228</v>
      </c>
      <c r="C3" s="9" t="s">
        <v>11</v>
      </c>
      <c r="D3" s="10" t="n">
        <v>576</v>
      </c>
      <c r="E3" s="11" t="n">
        <f aca="false">IF(C20&lt;=25%,D20,MIN(E20:F20))</f>
        <v>3.32</v>
      </c>
      <c r="F3" s="11" t="n">
        <f aca="false">MIN(H3:H17)</f>
        <v>1.58</v>
      </c>
      <c r="G3" s="12" t="s">
        <v>12</v>
      </c>
      <c r="H3" s="13" t="n">
        <v>4.21</v>
      </c>
      <c r="I3" s="14" t="n">
        <f aca="false">IF(H3="","",(IF($C$20&lt;25%,"N/A",IF(H3&lt;=($D$20+$A$20),H3,"Descartado"))))</f>
        <v>4.21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4.21</v>
      </c>
      <c r="I4" s="14" t="n">
        <f aca="false">IF(H4="","",(IF($C$20&lt;25%,"N/A",IF(H4&lt;=($D$20+$A$20),H4,"Descartado"))))</f>
        <v>4.21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1.66</v>
      </c>
      <c r="I5" s="14" t="n">
        <f aca="false">IF(H5="","",(IF($C$20&lt;25%,"N/A",IF(H5&lt;=($D$20+$A$20),H5,"Descartado"))))</f>
        <v>1.66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3.58</v>
      </c>
      <c r="I6" s="14" t="n">
        <f aca="false">IF(H6="","",(IF($C$20&lt;25%,"N/A",IF(H6&lt;=($D$20+$A$20),H6,"Descartado"))))</f>
        <v>3.58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3.05</v>
      </c>
      <c r="I7" s="14" t="n">
        <f aca="false">IF(H7="","",(IF($C$20&lt;25%,"N/A",IF(H7&lt;=($D$20+$A$20),H7,"Descartado"))))</f>
        <v>3.05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4.21</v>
      </c>
      <c r="I8" s="14" t="n">
        <f aca="false">IF(H8="","",(IF($C$20&lt;25%,"N/A",IF(H8&lt;=($D$20+$A$20),H8,"Descartado"))))</f>
        <v>4.21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4.21</v>
      </c>
      <c r="I9" s="14" t="n">
        <f aca="false">IF(H9="","",(IF($C$20&lt;25%,"N/A",IF(H9&lt;=($D$20+$A$20),H9,"Descartado"))))</f>
        <v>4.21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1.58</v>
      </c>
      <c r="I11" s="14" t="n">
        <f aca="false">IF(H11="","",(IF($C$20&lt;25%,"N/A",IF(H11&lt;=($D$20+$A$20),H11,"Descartado"))))</f>
        <v>1.58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3.16</v>
      </c>
      <c r="I12" s="14" t="n">
        <f aca="false">IF(H12="","",(IF($C$20&lt;25%,"N/A",IF(H12&lt;=($D$20+$A$20),H12,"Descartado"))))</f>
        <v>3.16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32.2491584041782</v>
      </c>
      <c r="B20" s="25" t="n">
        <f aca="false">COUNT(H3:H17)</f>
        <v>10</v>
      </c>
      <c r="C20" s="26" t="n">
        <f aca="false">IF(B20&lt;2,"N/A",(A20/D20))</f>
        <v>2.38705835708203</v>
      </c>
      <c r="D20" s="27" t="n">
        <f aca="false">ROUND(AVERAGE(H3:H17),2)</f>
        <v>13.51</v>
      </c>
      <c r="E20" s="28" t="n">
        <f aca="false">IFERROR(ROUND(IF(B20&lt;2,"N/A",(IF(C20&lt;=25%,"N/A",AVERAGE(I3:I17)))),2),"N/A")</f>
        <v>3.32</v>
      </c>
      <c r="F20" s="28" t="n">
        <f aca="false">ROUND(MEDIAN(H3:H17),2)</f>
        <v>3.9</v>
      </c>
      <c r="G20" s="29" t="str">
        <f aca="false">INDEX(G3:G17,MATCH(H20,H3:H17,0))</f>
        <v>16.492.097/0001-37 L F OLIVEIRA CONSTRUCOES EIRELI</v>
      </c>
      <c r="H20" s="30" t="n">
        <f aca="false">MIN(H3:H17)</f>
        <v>1.58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3.32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1912.32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229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230</v>
      </c>
      <c r="C3" s="9" t="s">
        <v>11</v>
      </c>
      <c r="D3" s="10" t="n">
        <v>237</v>
      </c>
      <c r="E3" s="11" t="n">
        <f aca="false">IF(C20&lt;=25%,D20,MIN(E20:F20))</f>
        <v>10.23</v>
      </c>
      <c r="F3" s="11" t="n">
        <f aca="false">MIN(H3:H17)</f>
        <v>5.05</v>
      </c>
      <c r="G3" s="12" t="s">
        <v>12</v>
      </c>
      <c r="H3" s="13" t="n">
        <v>14.51</v>
      </c>
      <c r="I3" s="14" t="n">
        <f aca="false">IF(H3="","",(IF($C$20&lt;25%,"N/A",IF(H3&lt;=($D$20+$A$20),H3,"Descartado"))))</f>
        <v>14.51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14.51</v>
      </c>
      <c r="I4" s="14" t="n">
        <f aca="false">IF(H4="","",(IF($C$20&lt;25%,"N/A",IF(H4&lt;=($D$20+$A$20),H4,"Descartado"))))</f>
        <v>14.51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6.31</v>
      </c>
      <c r="I5" s="14" t="n">
        <f aca="false">IF(H5="","",(IF($C$20&lt;25%,"N/A",IF(H5&lt;=($D$20+$A$20),H5,"Descartado"))))</f>
        <v>6.31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10</v>
      </c>
      <c r="I6" s="14" t="n">
        <f aca="false">IF(H6="","",(IF($C$20&lt;25%,"N/A",IF(H6&lt;=($D$20+$A$20),H6,"Descartado"))))</f>
        <v>10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5.05</v>
      </c>
      <c r="I7" s="14" t="n">
        <f aca="false">IF(H7="","",(IF($C$20&lt;25%,"N/A",IF(H7&lt;=($D$20+$A$20),H7,"Descartado"))))</f>
        <v>5.05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14.51</v>
      </c>
      <c r="I8" s="14" t="n">
        <f aca="false">IF(H8="","",(IF($C$20&lt;25%,"N/A",IF(H8&lt;=($D$20+$A$20),H8,"Descartado"))))</f>
        <v>14.51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14.51</v>
      </c>
      <c r="I9" s="14" t="n">
        <f aca="false">IF(H9="","",(IF($C$20&lt;25%,"N/A",IF(H9&lt;=($D$20+$A$20),H9,"Descartado"))))</f>
        <v>14.51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5.26</v>
      </c>
      <c r="I11" s="14" t="n">
        <f aca="false">IF(H11="","",(IF($C$20&lt;25%,"N/A",IF(H11&lt;=($D$20+$A$20),H11,"Descartado"))))</f>
        <v>5.26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7.37</v>
      </c>
      <c r="I12" s="14" t="n">
        <f aca="false">IF(H12="","",(IF($C$20&lt;25%,"N/A",IF(H12&lt;=($D$20+$A$20),H12,"Descartado"))))</f>
        <v>7.37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30.3225001900862</v>
      </c>
      <c r="B20" s="25" t="n">
        <f aca="false">COUNT(H3:H17)</f>
        <v>10</v>
      </c>
      <c r="C20" s="26" t="n">
        <f aca="false">IF(B20&lt;2,"N/A",(A20/D20))</f>
        <v>1.536872792199</v>
      </c>
      <c r="D20" s="27" t="n">
        <f aca="false">ROUND(AVERAGE(H3:H17),2)</f>
        <v>19.73</v>
      </c>
      <c r="E20" s="28" t="n">
        <f aca="false">IFERROR(ROUND(IF(B20&lt;2,"N/A",(IF(C20&lt;=25%,"N/A",AVERAGE(I3:I17)))),2),"N/A")</f>
        <v>10.23</v>
      </c>
      <c r="F20" s="28" t="n">
        <f aca="false">ROUND(MEDIAN(H3:H17),2)</f>
        <v>12.26</v>
      </c>
      <c r="G20" s="29" t="str">
        <f aca="false">INDEX(G3:G17,MATCH(H20,H3:H17,0))</f>
        <v>02.730.010/0001-08 ANGELO FREITAS SAUDE AMBIENTAL EIRELI</v>
      </c>
      <c r="H20" s="30" t="n">
        <f aca="false">MIN(H3:H17)</f>
        <v>5.05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10.23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2424.51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231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232</v>
      </c>
      <c r="C3" s="9" t="s">
        <v>11</v>
      </c>
      <c r="D3" s="10" t="n">
        <v>102</v>
      </c>
      <c r="E3" s="11" t="n">
        <f aca="false">IF(C20&lt;=25%,D20,MIN(E20:F20))</f>
        <v>8.9</v>
      </c>
      <c r="F3" s="11" t="n">
        <f aca="false">MIN(H3:H17)</f>
        <v>2.1</v>
      </c>
      <c r="G3" s="12" t="s">
        <v>12</v>
      </c>
      <c r="H3" s="13" t="n">
        <v>12.8</v>
      </c>
      <c r="I3" s="14" t="n">
        <f aca="false">IF(H3="","",(IF($C$20&lt;25%,"N/A",IF(H3&lt;=($D$20+$A$20),H3,"Descartado"))))</f>
        <v>12.8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12.8</v>
      </c>
      <c r="I4" s="14" t="n">
        <f aca="false">IF(H4="","",(IF($C$20&lt;25%,"N/A",IF(H4&lt;=($D$20+$A$20),H4,"Descartado"))))</f>
        <v>12.8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2.1</v>
      </c>
      <c r="I5" s="14" t="n">
        <f aca="false">IF(H5="","",(IF($C$20&lt;25%,"N/A",IF(H5&lt;=($D$20+$A$20),H5,"Descartado"))))</f>
        <v>2.1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10</v>
      </c>
      <c r="I6" s="14" t="n">
        <f aca="false">IF(H6="","",(IF($C$20&lt;25%,"N/A",IF(H6&lt;=($D$20+$A$20),H6,"Descartado"))))</f>
        <v>10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5.05</v>
      </c>
      <c r="I7" s="14" t="n">
        <f aca="false">IF(H7="","",(IF($C$20&lt;25%,"N/A",IF(H7&lt;=($D$20+$A$20),H7,"Descartado"))))</f>
        <v>5.05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12.8</v>
      </c>
      <c r="I8" s="14" t="n">
        <f aca="false">IF(H8="","",(IF($C$20&lt;25%,"N/A",IF(H8&lt;=($D$20+$A$20),H8,"Descartado"))))</f>
        <v>12.8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12.8</v>
      </c>
      <c r="I9" s="14" t="n">
        <f aca="false">IF(H9="","",(IF($C$20&lt;25%,"N/A",IF(H9&lt;=($D$20+$A$20),H9,"Descartado"))))</f>
        <v>12.8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4.42</v>
      </c>
      <c r="I11" s="14" t="n">
        <f aca="false">IF(H11="","",(IF($C$20&lt;25%,"N/A",IF(H11&lt;=($D$20+$A$20),H11,"Descartado"))))</f>
        <v>4.42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7.37</v>
      </c>
      <c r="I12" s="14" t="n">
        <f aca="false">IF(H12="","",(IF($C$20&lt;25%,"N/A",IF(H12&lt;=($D$20+$A$20),H12,"Descartado"))))</f>
        <v>7.37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30.7313504241009</v>
      </c>
      <c r="B20" s="25" t="n">
        <f aca="false">COUNT(H3:H17)</f>
        <v>10</v>
      </c>
      <c r="C20" s="26" t="n">
        <f aca="false">IF(B20&lt;2,"N/A",(A20/D20))</f>
        <v>1.65757014153727</v>
      </c>
      <c r="D20" s="27" t="n">
        <f aca="false">ROUND(AVERAGE(H3:H17),2)</f>
        <v>18.54</v>
      </c>
      <c r="E20" s="28" t="n">
        <f aca="false">IFERROR(ROUND(IF(B20&lt;2,"N/A",(IF(C20&lt;=25%,"N/A",AVERAGE(I3:I17)))),2),"N/A")</f>
        <v>8.9</v>
      </c>
      <c r="F20" s="28" t="n">
        <f aca="false">ROUND(MEDIAN(H3:H17),2)</f>
        <v>11.4</v>
      </c>
      <c r="G20" s="29" t="str">
        <f aca="false">INDEX(G3:G17,MATCH(H20,H3:H17,0))</f>
        <v>19.827.650/0001-33 LEITE &amp; LIMA LTDA</v>
      </c>
      <c r="H20" s="30" t="n">
        <f aca="false">MIN(H3:H17)</f>
        <v>2.1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8.9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907.8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233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234</v>
      </c>
      <c r="C3" s="9" t="s">
        <v>11</v>
      </c>
      <c r="D3" s="10" t="n">
        <v>894</v>
      </c>
      <c r="E3" s="11" t="n">
        <f aca="false">IF(C20&lt;=25%,D20,MIN(E20:F20))</f>
        <v>2.35</v>
      </c>
      <c r="F3" s="11" t="n">
        <f aca="false">MIN(H3:H17)</f>
        <v>0.84</v>
      </c>
      <c r="G3" s="12" t="s">
        <v>12</v>
      </c>
      <c r="H3" s="13" t="n">
        <v>2.84</v>
      </c>
      <c r="I3" s="14" t="n">
        <f aca="false">IF(H3="","",(IF($C$20&lt;25%,"N/A",IF(H3&lt;=($D$20+$A$20),H3,"Descartado"))))</f>
        <v>2.84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2.84</v>
      </c>
      <c r="I4" s="14" t="n">
        <f aca="false">IF(H4="","",(IF($C$20&lt;25%,"N/A",IF(H4&lt;=($D$20+$A$20),H4,"Descartado"))))</f>
        <v>2.84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0.84</v>
      </c>
      <c r="I5" s="14" t="n">
        <f aca="false">IF(H5="","",(IF($C$20&lt;25%,"N/A",IF(H5&lt;=($D$20+$A$20),H5,"Descartado"))))</f>
        <v>0.84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2.42</v>
      </c>
      <c r="I6" s="14" t="n">
        <f aca="false">IF(H6="","",(IF($C$20&lt;25%,"N/A",IF(H6&lt;=($D$20+$A$20),H6,"Descartado"))))</f>
        <v>2.42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2.84</v>
      </c>
      <c r="I7" s="14" t="n">
        <f aca="false">IF(H7="","",(IF($C$20&lt;25%,"N/A",IF(H7&lt;=($D$20+$A$20),H7,"Descartado"))))</f>
        <v>2.84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2.84</v>
      </c>
      <c r="I8" s="14" t="n">
        <f aca="false">IF(H8="","",(IF($C$20&lt;25%,"N/A",IF(H8&lt;=($D$20+$A$20),H8,"Descartado"))))</f>
        <v>2.84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2.84</v>
      </c>
      <c r="I9" s="14" t="n">
        <f aca="false">IF(H9="","",(IF($C$20&lt;25%,"N/A",IF(H9&lt;=($D$20+$A$20),H9,"Descartado"))))</f>
        <v>2.84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1.58</v>
      </c>
      <c r="I11" s="14" t="n">
        <f aca="false">IF(H11="","",(IF($C$20&lt;25%,"N/A",IF(H11&lt;=($D$20+$A$20),H11,"Descartado"))))</f>
        <v>1.58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2.1</v>
      </c>
      <c r="I12" s="14" t="n">
        <f aca="false">IF(H12="","",(IF($C$20&lt;25%,"N/A",IF(H12&lt;=($D$20+$A$20),H12,"Descartado"))))</f>
        <v>2.1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32.5472574198742</v>
      </c>
      <c r="B20" s="25" t="n">
        <f aca="false">COUNT(H3:H17)</f>
        <v>10</v>
      </c>
      <c r="C20" s="26" t="n">
        <f aca="false">IF(B20&lt;2,"N/A",(A20/D20))</f>
        <v>2.57494125157233</v>
      </c>
      <c r="D20" s="27" t="n">
        <f aca="false">ROUND(AVERAGE(H3:H17),2)</f>
        <v>12.64</v>
      </c>
      <c r="E20" s="28" t="n">
        <f aca="false">IFERROR(ROUND(IF(B20&lt;2,"N/A",(IF(C20&lt;=25%,"N/A",AVERAGE(I3:I17)))),2),"N/A")</f>
        <v>2.35</v>
      </c>
      <c r="F20" s="28" t="n">
        <f aca="false">ROUND(MEDIAN(H3:H17),2)</f>
        <v>2.84</v>
      </c>
      <c r="G20" s="29" t="str">
        <f aca="false">INDEX(G3:G17,MATCH(H20,H3:H17,0))</f>
        <v>19.827.650/0001-33 LEITE &amp; LIMA LTDA</v>
      </c>
      <c r="H20" s="30" t="n">
        <f aca="false">MIN(H3:H17)</f>
        <v>0.84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2.35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2100.9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235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236</v>
      </c>
      <c r="C3" s="9" t="s">
        <v>11</v>
      </c>
      <c r="D3" s="10" t="n">
        <v>99</v>
      </c>
      <c r="E3" s="11" t="n">
        <f aca="false">IF(C20&lt;=25%,D20,MIN(E20:F20))</f>
        <v>8.6</v>
      </c>
      <c r="F3" s="11" t="n">
        <f aca="false">MIN(H3:H17)</f>
        <v>2.1</v>
      </c>
      <c r="G3" s="12" t="s">
        <v>12</v>
      </c>
      <c r="H3" s="13" t="n">
        <v>12.08</v>
      </c>
      <c r="I3" s="14" t="n">
        <f aca="false">IF(H3="","",(IF($C$20&lt;25%,"N/A",IF(H3&lt;=($D$20+$A$20),H3,"Descartado"))))</f>
        <v>12.08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12.08</v>
      </c>
      <c r="I4" s="14" t="n">
        <f aca="false">IF(H4="","",(IF($C$20&lt;25%,"N/A",IF(H4&lt;=($D$20+$A$20),H4,"Descartado"))))</f>
        <v>12.08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2.1</v>
      </c>
      <c r="I5" s="14" t="n">
        <f aca="false">IF(H5="","",(IF($C$20&lt;25%,"N/A",IF(H5&lt;=($D$20+$A$20),H5,"Descartado"))))</f>
        <v>2.1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10</v>
      </c>
      <c r="I6" s="14" t="n">
        <f aca="false">IF(H6="","",(IF($C$20&lt;25%,"N/A",IF(H6&lt;=($D$20+$A$20),H6,"Descartado"))))</f>
        <v>10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12.08</v>
      </c>
      <c r="I8" s="14" t="n">
        <f aca="false">IF(H8="","",(IF($C$20&lt;25%,"N/A",IF(H8&lt;=($D$20+$A$20),H8,"Descartado"))))</f>
        <v>12.08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12.08</v>
      </c>
      <c r="I9" s="14" t="n">
        <f aca="false">IF(H9="","",(IF($C$20&lt;25%,"N/A",IF(H9&lt;=($D$20+$A$20),H9,"Descartado"))))</f>
        <v>12.08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4.47</v>
      </c>
      <c r="I11" s="14" t="n">
        <f aca="false">IF(H11="","",(IF($C$20&lt;25%,"N/A",IF(H11&lt;=($D$20+$A$20),H11,"Descartado"))))</f>
        <v>4.47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7.37</v>
      </c>
      <c r="I12" s="14" t="n">
        <f aca="false">IF(H12="","",(IF($C$20&lt;25%,"N/A",IF(H12&lt;=($D$20+$A$20),H12,"Descartado"))))</f>
        <v>7.37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30.7855821412845</v>
      </c>
      <c r="B20" s="25" t="n">
        <f aca="false">COUNT(H3:H17)</f>
        <v>10</v>
      </c>
      <c r="C20" s="26" t="n">
        <f aca="false">IF(B20&lt;2,"N/A",(A20/D20))</f>
        <v>1.68503459996084</v>
      </c>
      <c r="D20" s="27" t="n">
        <f aca="false">ROUND(AVERAGE(H3:H17),2)</f>
        <v>18.27</v>
      </c>
      <c r="E20" s="28" t="n">
        <f aca="false">IFERROR(ROUND(IF(B20&lt;2,"N/A",(IF(C20&lt;=25%,"N/A",AVERAGE(I3:I17)))),2),"N/A")</f>
        <v>8.6</v>
      </c>
      <c r="F20" s="28" t="n">
        <f aca="false">ROUND(MEDIAN(H3:H17),2)</f>
        <v>11.04</v>
      </c>
      <c r="G20" s="29" t="str">
        <f aca="false">INDEX(G3:G17,MATCH(H20,H3:H17,0))</f>
        <v>19.827.650/0001-33 LEITE &amp; LIMA LTDA</v>
      </c>
      <c r="H20" s="30" t="n">
        <f aca="false">MIN(H3:H17)</f>
        <v>2.1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8.6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851.4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237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238</v>
      </c>
      <c r="C3" s="9" t="s">
        <v>11</v>
      </c>
      <c r="D3" s="10" t="n">
        <v>90</v>
      </c>
      <c r="E3" s="11" t="n">
        <f aca="false">IF(C20&lt;=25%,D20,MIN(E20:F20))</f>
        <v>9.38</v>
      </c>
      <c r="F3" s="11" t="n">
        <f aca="false">MIN(H3:H17)</f>
        <v>4.74</v>
      </c>
      <c r="G3" s="12" t="s">
        <v>12</v>
      </c>
      <c r="H3" s="13" t="n">
        <v>13.16</v>
      </c>
      <c r="I3" s="14" t="n">
        <f aca="false">IF(H3="","",(IF($C$20&lt;25%,"N/A",IF(H3&lt;=($D$20+$A$20),H3,"Descartado"))))</f>
        <v>13.16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13.17</v>
      </c>
      <c r="I4" s="14" t="n">
        <f aca="false">IF(H4="","",(IF($C$20&lt;25%,"N/A",IF(H4&lt;=($D$20+$A$20),H4,"Descartado"))))</f>
        <v>13.17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4.74</v>
      </c>
      <c r="I5" s="14" t="n">
        <f aca="false">IF(H5="","",(IF($C$20&lt;25%,"N/A",IF(H5&lt;=($D$20+$A$20),H5,"Descartado"))))</f>
        <v>4.74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9.95</v>
      </c>
      <c r="I6" s="14" t="n">
        <f aca="false">IF(H6="","",(IF($C$20&lt;25%,"N/A",IF(H6&lt;=($D$20+$A$20),H6,"Descartado"))))</f>
        <v>9.95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5.16</v>
      </c>
      <c r="I7" s="14" t="n">
        <f aca="false">IF(H7="","",(IF($C$20&lt;25%,"N/A",IF(H7&lt;=($D$20+$A$20),H7,"Descartado"))))</f>
        <v>5.16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13.17</v>
      </c>
      <c r="I8" s="14" t="n">
        <f aca="false">IF(H8="","",(IF($C$20&lt;25%,"N/A",IF(H8&lt;=($D$20+$A$20),H8,"Descartado"))))</f>
        <v>13.17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13.17</v>
      </c>
      <c r="I9" s="14" t="n">
        <f aca="false">IF(H9="","",(IF($C$20&lt;25%,"N/A",IF(H9&lt;=($D$20+$A$20),H9,"Descartado"))))</f>
        <v>13.17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5.58</v>
      </c>
      <c r="I11" s="14" t="n">
        <f aca="false">IF(H11="","",(IF($C$20&lt;25%,"N/A",IF(H11&lt;=($D$20+$A$20),H11,"Descartado"))))</f>
        <v>5.58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6.31</v>
      </c>
      <c r="I12" s="14" t="n">
        <f aca="false">IF(H12="","",(IF($C$20&lt;25%,"N/A",IF(H12&lt;=($D$20+$A$20),H12,"Descartado"))))</f>
        <v>6.31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30.5378661846422</v>
      </c>
      <c r="B20" s="25" t="n">
        <f aca="false">COUNT(H3:H17)</f>
        <v>10</v>
      </c>
      <c r="C20" s="26" t="n">
        <f aca="false">IF(B20&lt;2,"N/A",(A20/D20))</f>
        <v>1.60979790114086</v>
      </c>
      <c r="D20" s="27" t="n">
        <f aca="false">ROUND(AVERAGE(H3:H17),2)</f>
        <v>18.97</v>
      </c>
      <c r="E20" s="28" t="n">
        <f aca="false">IFERROR(ROUND(IF(B20&lt;2,"N/A",(IF(C20&lt;=25%,"N/A",AVERAGE(I3:I17)))),2),"N/A")</f>
        <v>9.38</v>
      </c>
      <c r="F20" s="28" t="n">
        <f aca="false">ROUND(MEDIAN(H3:H17),2)</f>
        <v>11.56</v>
      </c>
      <c r="G20" s="29" t="str">
        <f aca="false">INDEX(G3:G17,MATCH(H20,H3:H17,0))</f>
        <v>19.827.650/0001-33 LEITE &amp; LIMA LTDA</v>
      </c>
      <c r="H20" s="30" t="n">
        <f aca="false">MIN(H3:H17)</f>
        <v>4.74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9.38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844.2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H13" activeCellId="0" sqref="H1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false" hidden="false" outlineLevel="0" max="1024" min="12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239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240</v>
      </c>
      <c r="C3" s="9" t="s">
        <v>11</v>
      </c>
      <c r="D3" s="10" t="n">
        <v>2352</v>
      </c>
      <c r="E3" s="11" t="n">
        <f aca="false">IF(C20&lt;=25%,D20,MIN(E20:F20))</f>
        <v>0.47</v>
      </c>
      <c r="F3" s="11" t="n">
        <f aca="false">MIN(H3:H17)</f>
        <v>0.26</v>
      </c>
      <c r="G3" s="12" t="s">
        <v>12</v>
      </c>
      <c r="H3" s="13" t="n">
        <v>0.58</v>
      </c>
      <c r="I3" s="14" t="n">
        <f aca="false">IF(H3="","",(IF($C$20&lt;25%,"N/A",IF(H3&lt;=($D$20+$A$20),H3,"Descartado"))))</f>
        <v>0.58</v>
      </c>
    </row>
    <row r="4" customFormat="false" ht="12.8" hidden="false" customHeight="false" outlineLevel="0" collapsed="false">
      <c r="A4" s="3"/>
      <c r="B4" s="8"/>
      <c r="C4" s="9"/>
      <c r="D4" s="10"/>
      <c r="E4" s="11"/>
      <c r="F4" s="11"/>
      <c r="G4" s="12" t="s">
        <v>14</v>
      </c>
      <c r="H4" s="13" t="n">
        <v>0.58</v>
      </c>
      <c r="I4" s="14" t="n">
        <f aca="false">IF(H4="","",(IF($C$20&lt;25%,"N/A",IF(H4&lt;=($D$20+$A$20),H4,"Descartado"))))</f>
        <v>0.58</v>
      </c>
    </row>
    <row r="5" customFormat="false" ht="12.8" hidden="false" customHeight="false" outlineLevel="0" collapsed="false">
      <c r="A5" s="3"/>
      <c r="B5" s="8"/>
      <c r="C5" s="9"/>
      <c r="D5" s="10"/>
      <c r="E5" s="11"/>
      <c r="F5" s="11"/>
      <c r="G5" s="12" t="s">
        <v>15</v>
      </c>
      <c r="H5" s="13" t="n">
        <v>0.26</v>
      </c>
      <c r="I5" s="14" t="n">
        <f aca="false">IF(H5="","",(IF($C$20&lt;25%,"N/A",IF(H5&lt;=($D$20+$A$20),H5,"Descartado"))))</f>
        <v>0.26</v>
      </c>
    </row>
    <row r="6" customFormat="false" ht="12.8" hidden="false" customHeight="false" outlineLevel="0" collapsed="false">
      <c r="A6" s="3"/>
      <c r="B6" s="8"/>
      <c r="C6" s="9"/>
      <c r="D6" s="10"/>
      <c r="E6" s="11"/>
      <c r="F6" s="11"/>
      <c r="G6" s="12" t="s">
        <v>16</v>
      </c>
      <c r="H6" s="13" t="n">
        <v>0.35</v>
      </c>
      <c r="I6" s="14" t="n">
        <f aca="false">IF(H6="","",(IF($C$20&lt;25%,"N/A",IF(H6&lt;=($D$20+$A$20),H6,"Descartado"))))</f>
        <v>0.35</v>
      </c>
    </row>
    <row r="7" customFormat="false" ht="12.8" hidden="false" customHeight="false" outlineLevel="0" collapsed="false">
      <c r="A7" s="3"/>
      <c r="B7" s="8"/>
      <c r="C7" s="9"/>
      <c r="D7" s="10"/>
      <c r="E7" s="11"/>
      <c r="F7" s="11"/>
      <c r="G7" s="12" t="s">
        <v>17</v>
      </c>
      <c r="H7" s="13" t="n">
        <v>0.58</v>
      </c>
      <c r="I7" s="14" t="n">
        <f aca="false">IF(H7="","",(IF($C$20&lt;25%,"N/A",IF(H7&lt;=($D$20+$A$20),H7,"Descartado"))))</f>
        <v>0.58</v>
      </c>
    </row>
    <row r="8" customFormat="false" ht="12.8" hidden="false" customHeight="false" outlineLevel="0" collapsed="false">
      <c r="A8" s="3"/>
      <c r="B8" s="8"/>
      <c r="C8" s="9"/>
      <c r="D8" s="10"/>
      <c r="E8" s="11"/>
      <c r="F8" s="11"/>
      <c r="G8" s="12" t="s">
        <v>43</v>
      </c>
      <c r="H8" s="13" t="n">
        <v>0.58</v>
      </c>
      <c r="I8" s="14" t="n">
        <f aca="false">IF(H8="","",(IF($C$20&lt;25%,"N/A",IF(H8&lt;=($D$20+$A$20),H8,"Descartado"))))</f>
        <v>0.58</v>
      </c>
    </row>
    <row r="9" customFormat="false" ht="12.8" hidden="false" customHeight="false" outlineLevel="0" collapsed="false">
      <c r="A9" s="3"/>
      <c r="B9" s="8"/>
      <c r="C9" s="9"/>
      <c r="D9" s="10"/>
      <c r="E9" s="11"/>
      <c r="F9" s="11"/>
      <c r="G9" s="12" t="s">
        <v>44</v>
      </c>
      <c r="H9" s="13" t="n">
        <v>0.58</v>
      </c>
      <c r="I9" s="14" t="n">
        <f aca="false">IF(H9="","",(IF($C$20&lt;25%,"N/A",IF(H9&lt;=($D$20+$A$20),H9,"Descartado"))))</f>
        <v>0.58</v>
      </c>
    </row>
    <row r="10" customFormat="false" ht="12.8" hidden="false" customHeight="false" outlineLevel="0" collapsed="false">
      <c r="A10" s="3"/>
      <c r="B10" s="8"/>
      <c r="C10" s="9"/>
      <c r="D10" s="10"/>
      <c r="E10" s="11"/>
      <c r="F10" s="11"/>
      <c r="G10" s="12" t="s">
        <v>19</v>
      </c>
      <c r="H10" s="13" t="n">
        <v>105.25</v>
      </c>
      <c r="I10" s="14" t="str">
        <f aca="false">IF(H10="","",(IF($C$20&lt;25%,"N/A",IF(H10&lt;=($D$20+$A$20),H10,"Descartado"))))</f>
        <v>Descartado</v>
      </c>
    </row>
    <row r="11" customFormat="false" ht="12.8" hidden="false" customHeight="false" outlineLevel="0" collapsed="false">
      <c r="A11" s="3"/>
      <c r="B11" s="8"/>
      <c r="C11" s="9"/>
      <c r="D11" s="10"/>
      <c r="E11" s="11"/>
      <c r="F11" s="11"/>
      <c r="G11" s="12" t="s">
        <v>20</v>
      </c>
      <c r="H11" s="13" t="n">
        <v>0.31</v>
      </c>
      <c r="I11" s="14" t="n">
        <f aca="false">IF(H11="","",(IF($C$20&lt;25%,"N/A",IF(H11&lt;=($D$20+$A$20),H11,"Descartado"))))</f>
        <v>0.31</v>
      </c>
    </row>
    <row r="12" customFormat="false" ht="12.8" hidden="false" customHeight="false" outlineLevel="0" collapsed="false">
      <c r="A12" s="3"/>
      <c r="B12" s="8"/>
      <c r="C12" s="9"/>
      <c r="D12" s="10"/>
      <c r="E12" s="11"/>
      <c r="F12" s="11"/>
      <c r="G12" s="12" t="s">
        <v>21</v>
      </c>
      <c r="H12" s="13" t="n">
        <v>0.42</v>
      </c>
      <c r="I12" s="14" t="n">
        <f aca="false">IF(H12="","",(IF($C$20&lt;25%,"N/A",IF(H12&lt;=($D$20+$A$20),H12,"Descartado"))))</f>
        <v>0.42</v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25</v>
      </c>
      <c r="B19" s="7" t="s">
        <v>26</v>
      </c>
      <c r="C19" s="6" t="s">
        <v>27</v>
      </c>
      <c r="D19" s="22" t="s">
        <v>28</v>
      </c>
      <c r="E19" s="23" t="s">
        <v>29</v>
      </c>
      <c r="F19" s="22" t="s">
        <v>30</v>
      </c>
      <c r="G19" s="6" t="s">
        <v>31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33.1342405811404</v>
      </c>
      <c r="B20" s="25" t="n">
        <f aca="false">COUNT(H3:H17)</f>
        <v>10</v>
      </c>
      <c r="C20" s="26" t="n">
        <f aca="false">IF(B20&lt;2,"N/A",(A20/D20))</f>
        <v>3.02595804393976</v>
      </c>
      <c r="D20" s="27" t="n">
        <f aca="false">ROUND(AVERAGE(H3:H17),2)</f>
        <v>10.95</v>
      </c>
      <c r="E20" s="28" t="n">
        <f aca="false">IFERROR(ROUND(IF(B20&lt;2,"N/A",(IF(C20&lt;=25%,"N/A",AVERAGE(I3:I17)))),2),"N/A")</f>
        <v>0.47</v>
      </c>
      <c r="F20" s="28" t="n">
        <f aca="false">ROUND(MEDIAN(H3:H17),2)</f>
        <v>0.58</v>
      </c>
      <c r="G20" s="29" t="str">
        <f aca="false">INDEX(G3:G17,MATCH(H20,H3:H17,0))</f>
        <v>19.827.650/0001-33 LEITE &amp; LIMA LTDA</v>
      </c>
      <c r="H20" s="30" t="n">
        <f aca="false">MIN(H3:H17)</f>
        <v>0.26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32</v>
      </c>
      <c r="H22" s="38" t="n">
        <f aca="false">IF(C20&lt;=25%,D20,MIN(E20:F20))</f>
        <v>0.47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33</v>
      </c>
      <c r="H23" s="30" t="n">
        <f aca="false">ROUND(H22,2)*D3</f>
        <v>1105.44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34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35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36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37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38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39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40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204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/>
  <cp:lastPrinted>2019-03-26T20:50:54Z</cp:lastPrinted>
  <dcterms:modified xsi:type="dcterms:W3CDTF">2021-04-29T20:01:08Z</dcterms:modified>
  <cp:revision>33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